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/>
  <mc:AlternateContent xmlns:mc="http://schemas.openxmlformats.org/markup-compatibility/2006">
    <mc:Choice Requires="x15">
      <x15ac:absPath xmlns:x15ac="http://schemas.microsoft.com/office/spreadsheetml/2010/11/ac" url="E:\肆拾玖坊成本控制方案\立诚项目\招采\15立诚项目综合楼（酒店）精装修\"/>
    </mc:Choice>
  </mc:AlternateContent>
  <xr:revisionPtr revIDLastSave="0" documentId="13_ncr:1_{07480732-A981-4BC3-8C06-F330046542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装饰工程" sheetId="1" r:id="rId1"/>
  </sheets>
  <definedNames>
    <definedName name="_xlnm._FilterDatabase" localSheetId="0" hidden="1">装饰工程!$B$2:$M$300</definedName>
    <definedName name="_xlnm.Print_Area" localSheetId="0">装饰工程!$A$1:$M$300</definedName>
    <definedName name="_xlnm.Print_Titles" localSheetId="0">装饰工程!$1:3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0" i="1" l="1"/>
  <c r="E268" i="1"/>
  <c r="E256" i="1"/>
  <c r="E227" i="1"/>
  <c r="E141" i="1"/>
  <c r="E126" i="1"/>
  <c r="E125" i="1"/>
  <c r="E122" i="1"/>
  <c r="E114" i="1"/>
  <c r="E107" i="1"/>
  <c r="E104" i="1"/>
  <c r="E103" i="1"/>
  <c r="E84" i="1"/>
  <c r="E70" i="1"/>
  <c r="E68" i="1"/>
  <c r="E62" i="1"/>
  <c r="E61" i="1"/>
  <c r="E55" i="1"/>
  <c r="E51" i="1"/>
  <c r="E44" i="1"/>
  <c r="E42" i="1"/>
  <c r="E39" i="1"/>
  <c r="E38" i="1"/>
  <c r="E37" i="1"/>
  <c r="E33" i="1"/>
  <c r="E32" i="1"/>
  <c r="E31" i="1"/>
  <c r="E30" i="1"/>
  <c r="E28" i="1"/>
  <c r="E26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6" i="1"/>
</calcChain>
</file>

<file path=xl/sharedStrings.xml><?xml version="1.0" encoding="utf-8"?>
<sst xmlns="http://schemas.openxmlformats.org/spreadsheetml/2006/main" count="941" uniqueCount="460">
  <si>
    <t>综合楼精装修工程报价清单</t>
  </si>
  <si>
    <t>序号</t>
  </si>
  <si>
    <t>项目名称</t>
  </si>
  <si>
    <t>项目特征</t>
  </si>
  <si>
    <t>单位</t>
  </si>
  <si>
    <t>暂定工程量</t>
  </si>
  <si>
    <t>不含税综合单价</t>
  </si>
  <si>
    <t>税金</t>
  </si>
  <si>
    <t>含税单价</t>
  </si>
  <si>
    <t>含税总价</t>
  </si>
  <si>
    <t>主材（甲方除税暂定价）</t>
  </si>
  <si>
    <t>辅材费</t>
  </si>
  <si>
    <t>人工费</t>
  </si>
  <si>
    <t>机械费</t>
  </si>
  <si>
    <t>管理费、措施费、规费及利润</t>
  </si>
  <si>
    <t>楼地面</t>
  </si>
  <si>
    <t>300*300红缸砖</t>
  </si>
  <si>
    <t>地砖楼面   设备间、厨房
1.30厚1:3干硬性水泥砂浆结合层(厚度根据施工现场楼板平整程度)
2.5厚1:2.5水泥砂浆粘接层(内掺108建筑胶)
3.300*300红缸砖,填缝剂擦缝
注：其他详见图纸说明及施工细则，特征描述未尽之处按常规做法计入</t>
  </si>
  <si>
    <t>m2</t>
  </si>
  <si>
    <t>400*400防滑地砖</t>
  </si>
  <si>
    <t>防滑地砖楼面   卫生间、茶水间等
1.30厚1:3干硬性水泥砂浆结合层(厚度根据施工现场楼板平整程度)
2.5厚1:2.5水泥砂浆粘接层(内掺108建筑胶)
3.400*400防滑地砖,填缝剂擦缝
注：其他详见图纸说明及施工细则，特征描述未尽之处按常规做法计入</t>
  </si>
  <si>
    <t>750*1500咖灰色岩板地砖</t>
  </si>
  <si>
    <t>地砖楼面  二层走廊
1.30厚1:3干硬性水泥砂浆结合层(厚度根据施工现场楼板平整程度)
2.5厚1:2.5水泥砂浆粘接层(内掺108建筑胶)
3.750*1500咖灰色岩板地砖
注：其他详见图纸说明及施工细则，特征描述未尽之处按常规做法计入</t>
  </si>
  <si>
    <t>750*1500意大利灰岩板地砖</t>
  </si>
  <si>
    <t>地砖楼面  二层自助餐厅
1.30厚1:3干硬性水泥砂浆结合层(厚度根据施工现场楼板平整程度)
2.5厚1:2.5水泥砂浆粘接层(内掺108建筑胶)
3.750*1500意大利灰岩板地砖
注：其他详见图纸说明及施工细则，特征描述未尽之处按常规做法计入</t>
  </si>
  <si>
    <t>石材纹理岩板地砖(浅色、深色）</t>
  </si>
  <si>
    <t>地砖楼面  酒店首层大堂
1.30厚1:3干硬性水泥砂浆结合层(厚度根据施工现场楼板平整程度)
2.5厚1:2.5水泥砂浆粘接层(内掺108建筑胶)
3.石材纹理岩板地砖(浅色、深色）
注：其他详见图纸说明及施工细则，特征描述未尽之处按常规做法计入</t>
  </si>
  <si>
    <t>仿石材拼花砖</t>
  </si>
  <si>
    <t>地砖楼面  电梯厅
1.30厚1:3干硬性水泥砂浆结合层(厚度根据施工现场楼板平整程度)
2.5厚1:2.5水泥砂浆粘接层(内掺108建筑胶)
3.仿石材拼花砖
注：其他详见图纸说明及施工细则，特征描述未尽之处按常规做法计入</t>
  </si>
  <si>
    <t>800*800地砖</t>
  </si>
  <si>
    <t>地砖楼面   
1.30厚1:3干硬性水泥砂浆结合层(厚度根据施工现场楼板平整程度)
2.5厚1:2.5水泥砂浆粘接层(内掺108建筑胶)
3.800*800地砖,填缝剂擦缝
注：其他详见图纸说明及施工细则，特征描述未尽之处按常规做法计入</t>
  </si>
  <si>
    <t>800*800地砖楼梯</t>
  </si>
  <si>
    <t>地砖楼面   楼梯间
1.30厚1:3干硬性水泥砂浆结合层(厚度根据施工现场楼板平整程度)
2.5厚1:2.5水泥砂浆粘接层(内掺108建筑胶)
3.800*800地砖,填缝剂擦缝
注：其他详见图纸说明及施工细则，特征描述未尽之处按常规做法计入，按投影面积</t>
  </si>
  <si>
    <t>成品地毯</t>
  </si>
  <si>
    <t>成品地毯  酒店走廊
1.成品地毯
2. 5mm厚橡胶海绵衬垫
3. 水泥自流平,下部30厚1:3水泥砂浆找平(厚度根据施工现场楼板平整程度)
注：其他详见图纸说明及施工细则，特征描述未尽之处按常规做法计入</t>
  </si>
  <si>
    <t>意大利灰石材</t>
  </si>
  <si>
    <t>意大利灰石材  客房卫生间
1.水泥胶浆一道(内掺108胶)
2.30厚1:3干硬性水泥砂浆结合层(厚度根据施工现场楼板平整程度)
3.5厚1:2.5水泥砂浆粘接层(内掺108建筑胶)
4.意大利灰石材，背面刷胶封闭
注：其他详见图纸说明及施工细则，特征描述未尽之处按常规做法计入</t>
  </si>
  <si>
    <t>劳伦黑金岩板</t>
  </si>
  <si>
    <t>劳伦黑金岩板  二层包间内
1.水泥胶浆一道(内掺108胶)
2.30厚1:3干硬性水泥砂浆结合层(厚度根据施工现场楼板平整程度)
3.5厚1:2.5水泥砂浆粘接层(内掺108建筑胶)
4.劳伦黑金岩板，背面刷胶封闭
注：其他详见图纸说明及施工细则，特征描述未尽之处按常规做法计入</t>
  </si>
  <si>
    <t>实木复合地板</t>
  </si>
  <si>
    <t>实木复合地板   客房等部位
1. 实木复合木地板(注意收边及伸缩处理构造材料) 
2. 专业防潮垫层
3. 30厚1:3水泥砂浆找平层（厚度根据施工现场楼板平整程度）
注：其他详见图纸说明及施工细则，特征描述未尽之处按常规做法计入</t>
  </si>
  <si>
    <t>仿木纹石塑地板</t>
  </si>
  <si>
    <t>仿木纹石塑地板    九层宴会厅舞台
1. 仿木纹石塑地板 (注意收边及伸缩处理构造材料) 
2. 专业防潮垫层
3. 30厚1:3水泥砂浆找平层（厚度根据施工现场楼板平整程度）
注：其他详见图纸说明及施工细则，特征描述未尽之处按常规做法计入</t>
  </si>
  <si>
    <t>过门石</t>
  </si>
  <si>
    <t>石材过门石
1.水泥胶浆一道(内掺108胶)
2.30厚1:3干硬性水泥砂浆结合层(厚度根据施工现场楼板平整程度)
3.5厚1:2.5水泥砂浆粘接层(内掺108建筑胶)
4.石材过门石，背面刷胶封闭
注：其他详见图纸说明及施工细则，特征描述未尽之处按常规做法计入</t>
  </si>
  <si>
    <t>波打线</t>
  </si>
  <si>
    <t>意大利灰石材波打线  酒店走廊
1.水泥胶浆一道(内掺108胶)
2.30厚1:3干硬性水泥砂浆结合层(厚度根据施工现场楼板平整程度)
3.5厚1:2.5水泥砂浆粘接层(内掺108建筑胶)
4.意大利灰石材，背面刷胶封闭
注：其他详见图纸说明及施工细则，特征描述未尽之处按常规做法计入</t>
  </si>
  <si>
    <t>金属踢脚线</t>
  </si>
  <si>
    <t>黑色铝合金踢脚
1.12mm厚阻燃板
2.黑色铝合金踢脚，高度40mm，具体样式详见图纸详图
注：其他详见图纸说明及施工细则，特征描述未尽之处按常规做法计入</t>
  </si>
  <si>
    <t>m</t>
  </si>
  <si>
    <t>仿铜不锈钢踢脚
1.12mm厚阻燃板
2.仿铜不锈钢踢脚，高度50mm，具体样式详见图纸详图
注：其他详见图纸说明及施工细则，特征描述未尽之处按常规做法计入</t>
  </si>
  <si>
    <t>木饰板踢脚线</t>
  </si>
  <si>
    <t>木饰板踢脚线踢脚
1.12mm厚阻燃板
2.木饰板踢脚线，高度200mm，具体样式详见图纸详图
注：其他详见图纸说明及施工细则，特征描述未尽之处按常规做法计入</t>
  </si>
  <si>
    <t>天棚</t>
  </si>
  <si>
    <t>木纹铝方通天棚</t>
  </si>
  <si>
    <t>600*600矿棉板天棚</t>
  </si>
  <si>
    <t>纸面石膏板吊顶天棚</t>
  </si>
  <si>
    <t>纸面石膏板天棚刷白色乳胶漆
1.直径10MM镀锌全丝吊杆,双向  900-1200MM，50系列轻钢主龙骨,双向  900-1200MM，50系列轻钢次龙骨,双向  300-400MM
2.9.5MM纸面石膏板双层，面层石膏板缝贴绷带及刮腻子
3.刮白胶腻子找平三遍
4.白色刷乳胶漆二遍
5、检修口、风口开洞加固，检修口
7、天棚开格式灯、筒灯孔
注：天棚造型及其他详见图纸说明及施工细则，工程量为水平投影面积，造型处自行综合考虑，特征描述未尽之处按常规做法计入。</t>
  </si>
  <si>
    <t>纸面石膏板天棚刷斑驳铜艺术涂料
1.直径10MM镀锌全丝吊杆,双向  900-1200MM，50系列轻钢主龙骨,双向  900-1200MM，50系列轻钢次龙骨,双向  300-400MM
2.9.5MM纸面石膏板双层，面层石膏板缝贴绷带及刮腻子
3.刮白胶腻子找平三遍
4.斑驳铜艺术涂料
5、检修口、风口开洞加固，检修口
7、天棚开格式灯、筒灯孔
注：天棚造型及其他详见图纸说明及施工细则，工程量为水平投影面积，造型处自行综合考虑，特征描述未尽之处按常规做法计入。</t>
  </si>
  <si>
    <t>纸面石膏板天棚刷瓷光面满天星艺术涂料
1.直径10MM镀锌全丝吊杆,双向  900-1200MM，50系列轻钢主龙骨,双向  900-1200MM，50系列轻钢次龙骨,双向  300-400MM
2.9.5MM纸面石膏板双层，面层石膏板缝贴绷带及刮腻子
3.刮白胶腻子找平三遍
4.瓷光面满天星艺术涂料
5、检修口、风口开洞加固，检修口
7、天棚开格式灯、筒灯孔
注：天棚造型及其他详见图纸说明及施工细则，工程量为水平投影面积，造型处自行综合考虑，特征描述未尽之处按常规做法计入。</t>
  </si>
  <si>
    <t>纸面石膏板天棚刷灰色乳胶漆
1.直径10MM镀锌全丝吊杆,双向  900-1200MM，50系列轻钢主龙骨,双向  900-1200MM，50系列轻钢次龙骨,双向  300-400MM
2.9.5MM纸面石膏板双层，面层石膏板缝贴绷带及刮腻子
3.刮白胶腻子找平三遍
4.灰色乳胶漆
5、检修口、风口开洞加固，检修口
7、天棚开格式灯、筒灯孔
注：天棚造型及其他详见图纸说明及施工细则，工程量为水平投影面积，造型处自行综合考虑，特征描述未尽之处按常规做法计入。</t>
  </si>
  <si>
    <t>纸面石膏板吊顶天棚-跌级</t>
  </si>
  <si>
    <t>白色乳胶漆
1.直径10MM镀锌全丝吊杆,双向  900-1200MM，50系列轻钢主龙骨,双向  900-1200MM，50系列轻钢次龙骨,双向  300-400MM
2.9.5MM纸面石膏板双层，面层石膏板缝贴绷带及刮腻子
3.刮白胶腻子找平三遍
4.白色刷乳胶漆二遍
5、检修口、风口开洞加固，检修口
7、天棚开格式灯、筒灯孔
注：天棚造型及其他详见图纸说明及施工细则，工程量为水平投影面积，造型处自行综合考虑，特征描述未尽之处按常规做法计入。</t>
  </si>
  <si>
    <t>白色乳胶漆-灯条</t>
  </si>
  <si>
    <t>白色乳胶漆灯条
1.直径10MM镀锌全丝吊杆,双向  900-1200MM，50系列轻钢主龙骨,双向  900-1200MM，50系列轻钢次龙骨,双向  300-400MM
2.12MM厚阻燃板基层
3.9.5MM纸面石膏板双层，面层石膏板缝贴绷带及刮腻子
4.刮白胶腻子找平三遍
5.白色刷乳胶漆二遍
6、检修口、风口开洞加固，检修口制作安装
7、天棚开格式灯、筒灯孔
注：天棚造型及其他详见图纸说明及施工细则，工程量为水平投影面积，造型处自行综合考虑，特征描述未尽之处按常规做法计入。</t>
  </si>
  <si>
    <t>防水石膏板吊顶天棚</t>
  </si>
  <si>
    <t>PT02 白色防水乳胶漆
1.直径10MM镀锌全丝吊杆,双向  900-1200MM，50系列轻钢主龙骨,双向  900-1200MM，50系列轻钢次龙骨,双向  300-400MM
2.12MM厚阻燃板基层
3.9.5MM防水纸面石膏板双层，面层石膏板缝贴绷带及刮腻子
4.刮白胶腻子找平三遍
5.白色防水刷乳胶漆二遍
6、检修口、风口开洞加固，检修口制作安装
7、天棚开格式灯、筒灯孔
注：天棚造型及其他详见图纸说明及施工细则，工程量为水平投影面积，造型处自行综合考虑，特征描述未尽之处按常规做法计入。</t>
  </si>
  <si>
    <t>木饰面板天棚</t>
  </si>
  <si>
    <t>火山岩石材天棚</t>
  </si>
  <si>
    <t>软膜天花</t>
  </si>
  <si>
    <t>SF05 软膜天花
1.直径10MM镀锌全丝吊杆,双向  900-1200MM，50系列轻钢主龙骨,双向  900-1200MM，50系列轻钢次龙骨,双向  300-400MM
2.软膜天花
3、检修口、风口开洞加固，检修口制作安装
4、天棚开格式灯、筒灯孔
注：天棚造型及其他详见图纸说明及施工细则，工程量为水平投影面积，造型处自行综合考虑，特征描述未尽之处按常规做法计入。</t>
  </si>
  <si>
    <t>亚金色不锈钢波纹板</t>
  </si>
  <si>
    <t>亚金色不锈钢波纹板
1.直径10MM镀锌全丝吊杆,双向  900-1200MM，50系列轻钢主龙骨,双向  900-1200MM，50系列轻钢次龙骨,双向  300-400MM
2.12MM厚阻燃板基层
3.亚金色不锈钢波纹板
4、检修口、风口开洞加固，检修口制作安装
5、天棚开格式灯、筒灯孔
注：天棚造型及其他详见图纸说明及施工细则，工程量为水平投影面积，造型处自行综合考虑，特征描述未尽之处按常规做法计入。</t>
  </si>
  <si>
    <t>原顶白色乳胶漆</t>
  </si>
  <si>
    <t xml:space="preserve"> 白色乳胶漆
1.刮白胶腻子找平三遍
2.刷乳胶漆一遍
3.喷白色乳胶漆一遍
注：造型及其他详见图纸说明及施工细则，特征描述未尽之处按常规做法计入。</t>
  </si>
  <si>
    <t>黑色不锈钢灯槽</t>
  </si>
  <si>
    <t>黑色拉丝不锈钢灯槽
1.直径10MM镀锌全丝吊杆,双向  900-1200MM，50系列轻钢主龙骨,双向  900-1200MM，50系列轻钢次龙骨,双向  300-400MM
2.12MM厚阻燃板基层
3.黑色拉丝不锈钢灯槽
4、检修口、风口开洞加固，检修口制作安装
5、天棚开格式灯、筒灯孔
注：天棚造型及其他详见图纸说明及施工细则，特征描述未尽之处按常规做法计入。</t>
  </si>
  <si>
    <t>窗帘盒</t>
  </si>
  <si>
    <t>窗帘盒200宽
1.直径10MM镀锌全丝吊杆,双向  900-1200MM，50系列轻钢主龙骨,双向  900-1200MM，50系列轻钢次龙骨,双向  300-400MM
2.12MM厚阻燃板基层
3.9.5MM纸面石膏板双层
4.刮白胶腻子找平三遍
5.白色刷乳胶漆二遍
注：造型及其他详见图纸说明及施工细则，特征描述未尽之处按常规做法计入。</t>
  </si>
  <si>
    <t>墙面</t>
  </si>
  <si>
    <t>12厚钢化玻璃隔断</t>
  </si>
  <si>
    <t>12厚钢化玻璃隔断
注：造型及其他详见图纸说明及施工细则，特征描述未尽之处按常规做法计入。</t>
  </si>
  <si>
    <t>白色乳胶漆</t>
  </si>
  <si>
    <t>白色乳胶漆
1.刮白胶腻子找平三遍
2.刷乳胶漆一遍
3.喷白色乳胶漆一遍
注：造型及其他详见图纸说明及施工细则，特征描述未尽之处按常规做法计入。</t>
  </si>
  <si>
    <t>750*1500咖灰色岩板</t>
  </si>
  <si>
    <t>400*800墙砖</t>
  </si>
  <si>
    <t>400*800墙砖
1.2厚1∶2水泥砂浆打底压实抹平(专用胶粘贴,要求平整)
2.素水泥砂浆打底压实抹平(专用胶粘贴,要求平整)
3.8厚1∶2建筑胶水泥砂浆(或专用胶)粘贴层
4.400*800瓷砖专用勾缝剂勾缝
注：其他详见图纸说明及施工细则，特征描述未尽之处按常规做法计入。</t>
  </si>
  <si>
    <t>壁纸</t>
  </si>
  <si>
    <t>壁纸
1.刮白胶腻子找平三遍
2.贴壁纸(选样)
注：造型及其他详见图纸说明及施工细则，特征描述未尽之处按常规做法计入。</t>
  </si>
  <si>
    <t>石材纹理壁纸</t>
  </si>
  <si>
    <t>石材纹理壁纸
1.刮白胶腻子找平三遍
2.石材纹理壁纸
注：造型及其他详见图纸说明及施工细则，特征描述未尽之处按常规做法计入。</t>
  </si>
  <si>
    <t>布面硬包</t>
  </si>
  <si>
    <t>布面硬包-带造型</t>
  </si>
  <si>
    <t>布面硬包带造型
1.木龙骨架，刷防火涂料
2.12mm厚阻燃板
3.布面硬包带造型
注：造型及其他详见图纸说明及施工细则，特征描述未尽之处按常规做法计入。</t>
  </si>
  <si>
    <t>定制纹理硬包</t>
  </si>
  <si>
    <t>定制纹理硬包
1.木龙骨架，刷防火涂料
2.12mm厚阻燃板
3.定制纹理硬包
注：造型及其他详见图纸说明及施工细则，特征描述未尽之处按常规做法计入。</t>
  </si>
  <si>
    <t>红色硬包</t>
  </si>
  <si>
    <t>红色硬包
1.木龙骨架，刷防火涂料
2.12mm厚阻燃板
4.红色硬包
注：造型及其他详见图纸说明及施工细则，特征描述未尽之处按常规做法计入。</t>
  </si>
  <si>
    <t>仿铜不锈钢</t>
  </si>
  <si>
    <t>仿铜不锈钢
1.木龙骨架，刷防火涂料
2.12mm厚阻燃板
3.仿铜不锈钢
注：造型及其他详见图纸说明及施工细则，特征描述未尽之处按常规做法计入。</t>
  </si>
  <si>
    <t>红色液态金属板</t>
  </si>
  <si>
    <t>红色液态金属板
1.木龙骨架，刷防火涂料
2.12mm厚阻燃板
3.红色液态金属板
注：造型及其他详见图纸说明及施工细则，特征描述未尽之处按常规做法计入。</t>
  </si>
  <si>
    <t>红色液态金属板打底表面黄铜字(肆拾玖坊赋)</t>
  </si>
  <si>
    <t>红色液态金属板打底表面黄铜字(肆拾玖坊赋)
1.木龙骨架，刷防火涂料
2.12mm厚阻燃板
3.红色液态金属板打底表面黄铜字(肆拾玖坊赋)
注：造型及其他详见图纸说明及施工细则，特征描述未尽之处按常规做法计入。</t>
  </si>
  <si>
    <t>艺术涂料</t>
  </si>
  <si>
    <t>艺术涂料
1.刮白胶腻子找平三遍
2.刷乳胶漆一遍
3.艺术涂料
注：造型及其他详见图纸说明及施工细则，特征描述未尽之处按常规做法计入。</t>
  </si>
  <si>
    <t>意大利灰石材墙面</t>
  </si>
  <si>
    <t>意大利灰石材
1.膨胀螺栓固定预埋钢板
2.槽钢80*40,间距800,角钢采用镀锌角钢,规格40×40
3.不锈钢挂件安装 大理石胶封闭
4.意大利灰石材，背面刷胶封闭
注：造型及其他详见图纸说明及施工细则，特征描述未尽之处按常规做法计入。</t>
  </si>
  <si>
    <t>火山岩石材墙面</t>
  </si>
  <si>
    <t>火山岩石材
1.膨胀螺栓固定预埋钢板
2.槽钢80*40,间距800,角钢采用镀锌角钢,规格40×40
3.不锈钢挂件安装 大理石胶封闭
4.火山岩石材，背面刷胶封闭
注：造型及其他详见图纸说明及施工细则，特征描述未尽之处按常规做法计入。</t>
  </si>
  <si>
    <t>夹绢玻璃</t>
  </si>
  <si>
    <t>米黄色石材墙面</t>
  </si>
  <si>
    <t>米黄色石材  电梯厅
1.膨胀螺栓固定预埋钢板
2.槽钢80*40,间距800,角钢采用镀锌角钢,规格40×40
3.不锈钢挂件安装 大理石胶封闭
4.米黄色石材，背面刷胶封闭
注：造型及其他详见图纸说明及施工细则，特征描述未尽之处按常规做法计入。</t>
  </si>
  <si>
    <t>木纹石材墙面</t>
  </si>
  <si>
    <t>木纹石材  九层休息区
1.膨胀螺栓固定预埋钢板
2.槽钢80*40,间距800,角钢采用镀锌角钢,规格40×40
3.不锈钢挂件安装 大理石胶封闭
4.木纹石材，背面刷胶封闭
注：造型及其他详见图纸说明及施工细则，特征描述未尽之处按常规做法计入。</t>
  </si>
  <si>
    <t>雅士白石材墙面</t>
  </si>
  <si>
    <t>雅士白石材
1.膨胀螺栓固定预埋钢板
2.槽钢80*40,间距800,角钢采用镀锌角钢,规格40×40
3.不锈钢挂件安装 大理石胶封闭
4.雅士白石材，背面刷胶封闭
注：造型及其他详见图纸说明及施工细则，特征描述未尽之处按常规做法计入。</t>
  </si>
  <si>
    <t>竹纹水泥装饰板</t>
  </si>
  <si>
    <t>竹纹水泥装饰板  二层包间内
1.75C型轻钢龙骨
2.12mm厚阻燃板
3.竹纹水泥装饰板
注：造型及其他详见图纸说明及施工细则，特征描述未尽之处按常规做法计入。</t>
  </si>
  <si>
    <t>木饰面</t>
  </si>
  <si>
    <t>木饰面
1.75C型轻钢龙骨
2.12mm厚阻燃板
3.木饰面
注：造型及其他详见图纸说明及施工细则，特征描述未尽之处按常规做法计入。</t>
  </si>
  <si>
    <t>布纹木饰面</t>
  </si>
  <si>
    <t>布纹木饰面
1.75C型轻钢龙骨
2.12mm厚阻燃板
3.布纹木饰面
注：造型及其他详见图纸说明及施工细则，特征描述未尽之处按常规做法计入。</t>
  </si>
  <si>
    <t>木饰面（带格栅）墙面</t>
  </si>
  <si>
    <t>木饰面带格栅
1.75C型轻钢龙骨
2.12mm厚阻燃板
3.木饰面带格栅
注：造型及其他详见图纸说明及施工细则，特征描述未尽之处按常规做法计入。</t>
  </si>
  <si>
    <t>聚碳酸酯板</t>
  </si>
  <si>
    <t>透明聚碳酸酯板
注：其他详见图纸说明及施工细则，特征描述未尽之处按常规做法计入</t>
  </si>
  <si>
    <t>门窗及装饰线</t>
  </si>
  <si>
    <t>门套</t>
  </si>
  <si>
    <t>哑口木质门套
注：造型及其他详见图纸说明及施工细则，特征描述未尽之处按常规做法计入。</t>
  </si>
  <si>
    <t>窗套</t>
  </si>
  <si>
    <t>木制窗套 
注：造型及其他详见图纸说明及施工细则，特征描述未尽之处按常规做法计入。</t>
  </si>
  <si>
    <t>电梯门套</t>
  </si>
  <si>
    <t>亚金色不锈钢门套
注：造型及其他详见图纸说明及施工细则，特征描述未尽之处按常规做法计入。</t>
  </si>
  <si>
    <t>石材窗台</t>
  </si>
  <si>
    <t>意大利灰石材窗台  
1.18mm厚阻燃板
2.300宽石材窗台板
注：造型及其他详见图纸说明及施工细则</t>
  </si>
  <si>
    <t>定制玻璃门</t>
  </si>
  <si>
    <t>定制玻璃门（含配套门套）
1.尺寸：1800*3400
2.含合页、锁具等五金
注：特征描述未尽之处按常规做法计入</t>
  </si>
  <si>
    <t>樘</t>
  </si>
  <si>
    <t>定制玻璃门（含配套门套）  首层门厅
1.尺寸：7150*5965
2.含合页、锁具等五金
注：特征描述未尽之处按常规做法计入</t>
  </si>
  <si>
    <t>定制推拉玻璃门</t>
  </si>
  <si>
    <t>定制推拉玻璃门（含配套门套）  
1.尺寸：1800*2500
2.含合页、锁具等五金
注：特征描述未尽之处按常规做法计入</t>
  </si>
  <si>
    <t>定制推拉玻璃门 （含配套门套） 
1.尺寸：760*2500
2.含合页、锁具等五金
注：特征描述未尽之处按常规做法计入</t>
  </si>
  <si>
    <t>定制推拉玻璃门（含配套门套）  
1.尺寸：800*2500
3.含合页、锁具等五金
注：特征描述未尽之处按常规做法计入</t>
  </si>
  <si>
    <t>定制推拉玻璃门（含配套门套）  
1.尺寸：805*2500
4.含合页、锁具等五金
注：特征描述未尽之处按常规做法计入</t>
  </si>
  <si>
    <t>定制推拉玻璃门  （含配套门套）
1.尺寸：900*2500
4.含合页、锁具等五金
注：特征描述未尽之处按常规做法计入</t>
  </si>
  <si>
    <t>木饰门</t>
  </si>
  <si>
    <t>木饰面门（含木质门套）
1.尺寸：700*3150单扇
2.含合页、锁具等五金
注：特征描述未尽之处按常规做法计入</t>
  </si>
  <si>
    <t>木饰面门（含木质门套）
1.尺寸：800*2100单扇
3.含合页、锁具等五金
注：特征描述未尽之处按常规做法计入</t>
  </si>
  <si>
    <t>木饰面门（含木质门套）
1.尺寸：800*3150单扇
4.含合页、锁具等五金
注：特征描述未尽之处按常规做法计入</t>
  </si>
  <si>
    <t>木饰面门（含木质门套）
1.尺寸：900*2100单扇
5.含合页、锁具等五金
注：特征描述未尽之处按常规做法计入</t>
  </si>
  <si>
    <t>木饰面门（含木质门套）
1.尺寸：900*3150单扇
6.含合页、锁具等五金
注：特征描述未尽之处按常规做法计入</t>
  </si>
  <si>
    <t>木饰面门（含木质门套）
1.尺寸：900*3400单扇
7.含合页、锁具等五金
注：特征描述未尽之处按常规做法计入</t>
  </si>
  <si>
    <t>木饰面门（含木质门套）
1.尺寸：1000*2100单扇
2.含合页、锁具等五金
注：特征描述未尽之处按常规做法计入</t>
  </si>
  <si>
    <t>木饰面门（含木质门套）
1.尺寸：1000*2500单扇
2.含合页、锁具等五金
注：特征描述未尽之处按常规做法计入</t>
  </si>
  <si>
    <t>木饰面门（含木质门套）
1.尺寸：1000*3400单扇
2.含合页、锁具等五金
注：特征描述未尽之处按常规做法计入</t>
  </si>
  <si>
    <t>木饰面门（含木质门套）
1.尺寸：1000*3150单扇
2.含合页、锁具等五金
注：特征描述未尽之处按常规做法计入</t>
  </si>
  <si>
    <t>木饰面门（含木质门套）
1.尺寸：1050*2500单扇
3.含合页、锁具等五金
注：特征描述未尽之处按常规做法计入</t>
  </si>
  <si>
    <t>木饰面门（含木质门套）
1.尺寸：1100*2500单扇
3.含合页、锁具等五金
注：特征描述未尽之处按常规做法计入</t>
  </si>
  <si>
    <t>木饰面门（含木质门套）
1.尺寸：1500*2100双扇
2.含合页、锁具等五金
注：特征描述未尽之处按常规做法计入</t>
  </si>
  <si>
    <t>木饰面门（含木质门套）
1.尺寸：1800*2100双扇
3.含合页、锁具等五金
注：特征描述未尽之处按常规做法计入</t>
  </si>
  <si>
    <t>木饰面门（含木质门套）
1.尺寸：1800*3150双扇
4.含合页、锁具等五金
注：特征描述未尽之处按常规做法计入</t>
  </si>
  <si>
    <t>木饰面门（含木质门套）
1.尺寸：1800*3400双扇
5.含合页、锁具等五金
注：特征描述未尽之处按常规做法计入</t>
  </si>
  <si>
    <t>木饰面门（含木质门套）
1.尺寸：1900*2100双扇
6.含合页、锁具等五金
注：特征描述未尽之处按常规做法计入</t>
  </si>
  <si>
    <t>木饰面门（含木质门套）
1.尺寸：2000*2100双扇
7.含合页、锁具等五金
注：特征描述未尽之处按常规做法计入</t>
  </si>
  <si>
    <t>木饰面门（含木质门套）
1.尺寸：2000*2400双扇
8.含合页、锁具等五金
注：特征描述未尽之处按常规做法计入</t>
  </si>
  <si>
    <t>木饰面门（含木质门套）
1.尺寸：2000*3150双扇
9.含合页、锁具等五金
注：特征描述未尽之处按常规做法计入</t>
  </si>
  <si>
    <t>木饰面门（含木质门套）
1.尺寸：2000*3400双扇
10.含合页、锁具等五金
注：特征描述未尽之处按常规做法计入</t>
  </si>
  <si>
    <t>木饰面门（含木质门套）
1.尺寸：2100*2100双扇
11.含合页、锁具等五金
注：特征描述未尽之处按常规做法计入</t>
  </si>
  <si>
    <t>木饰面门（含木质门套）
1.尺寸：2100*2500双扇
12.含合页、锁具等五金
注：特征描述未尽之处按常规做法计入</t>
  </si>
  <si>
    <t>木饰面门（含木质门套）
1.尺寸：2100*3150双扇
13.含合页、锁具等五金
注：特征描述未尽之处按常规做法计入</t>
  </si>
  <si>
    <t>木饰面门（含木质门套）
1.尺寸：2100*3400双扇
14.含合页、锁具等五金
注：特征描述未尽之处按常规做法计入</t>
  </si>
  <si>
    <t>铜条-地面</t>
  </si>
  <si>
    <t>5mm宽铜条-地面
注：造型及其他详见图纸说明及施工细则，特征描述未尽之处按常规做法计入</t>
  </si>
  <si>
    <t>仿铜不锈钢线条</t>
  </si>
  <si>
    <t>仿铜不锈钢线条10mm宽
注：造型及其他详见图纸说明及施工细则，特征描述未尽之处按常规做法计入</t>
  </si>
  <si>
    <t>仿铜不锈钢线条20mm宽
注：造型及其他详见图纸说明及施工细则，特征描述未尽之处按常规做法计入</t>
  </si>
  <si>
    <t>仿铜不锈钢线条40mm宽
注：造型及其他详见图纸说明及施工细则，特征描述未尽之处按常规做法计入</t>
  </si>
  <si>
    <t>木饰面线条</t>
  </si>
  <si>
    <t>木饰面线条40mm宽
注：造型及其他详见图纸说明及施工细则，特征描述未尽之处按常规做法计入</t>
  </si>
  <si>
    <t>白色石膏线</t>
  </si>
  <si>
    <t>天棚白色石膏线
注：造型及其他详见图纸说明及施工细则，特征描述未尽之处按常规做法计入</t>
  </si>
  <si>
    <t>其它</t>
  </si>
  <si>
    <t>壁画</t>
  </si>
  <si>
    <t>壁画  九层休息区
注：造型及其他详见图纸说明及施工细则，特征描述未尽之处按常规做法计入</t>
  </si>
  <si>
    <t>木隔断</t>
  </si>
  <si>
    <t>卫生间大便器隔断
1.木饰板
注：其他详见图纸或甲方要求，特征描述未尽之处按常规做法计入</t>
  </si>
  <si>
    <t>卫生间小便器隔断
1.木饰挡板
注：其他详见图纸或甲方要求，特征描述未尽之处按常规做法计入</t>
  </si>
  <si>
    <t>内嵌门牌</t>
  </si>
  <si>
    <t>内嵌门牌200*300
注：其他详见图纸或甲方要求，特征描述未尽之处按常规做法计入</t>
  </si>
  <si>
    <t>块</t>
  </si>
  <si>
    <t>艺术玻璃</t>
  </si>
  <si>
    <t>艺术玻璃-铜色不锈钢边框
注：其他详见图纸或甲方要求，特征描述未尽之处按常规做法计入</t>
  </si>
  <si>
    <t>定制玻璃隔断</t>
  </si>
  <si>
    <t>定制玻璃隔断
注：其他详见图纸或甲方要求，特征描述未尽之处按常规做法计入</t>
  </si>
  <si>
    <t>定制玻璃幕墙</t>
  </si>
  <si>
    <t>定制玻璃幕墙  首层大厅
注：其他详见图纸或甲方要求，特征描述未尽之处按常规做法计入</t>
  </si>
  <si>
    <t>定制图案珐琅玻璃墙</t>
  </si>
  <si>
    <t>定制图案珐琅玻璃墙
注：其他详见图纸或甲方要求，特征描述未尽之处按常规做法计入</t>
  </si>
  <si>
    <t>定制价目牌</t>
  </si>
  <si>
    <t>定制价目牌
注：其他详见图纸或甲方要求，特征描述未尽之处按常规做法计入</t>
  </si>
  <si>
    <t>洗漱台</t>
  </si>
  <si>
    <t>卫生间石材洗漱台（按水平投影面积）
1.爵士白台面
注：其他详见图纸或甲方要求，特征描述未尽之处按常规做法计入</t>
  </si>
  <si>
    <t>卫生间石材洗漱台（按水平投影面积）
1.雅士白台面
注：其他详见图纸或甲方要求，特征描述未尽之处按常规做法计入</t>
  </si>
  <si>
    <t>卫生间石材洗漱台（按水平投影面积）
1.人造石台面
注：其他详见图纸或甲方要求，特征描述未尽之处按常规做法计入</t>
  </si>
  <si>
    <t>镜面玻璃</t>
  </si>
  <si>
    <t>卫生间银镜
1.厚度5mm
注：其他详见图纸或甲方要求，特征描述未尽之处按常规做法计入</t>
  </si>
  <si>
    <t>成品智能镜</t>
  </si>
  <si>
    <t>成品智能镜
注：其他详见图纸或甲方要求，特征描述未尽之处按常规做法计入</t>
  </si>
  <si>
    <t>灰镜</t>
  </si>
  <si>
    <t>灰镜
注：其他详见图纸或甲方要求，特征描述未尽之处按常规做法计入</t>
  </si>
  <si>
    <t>木饰面衣柜</t>
  </si>
  <si>
    <t>木饰面衣柜
1.规格550宽2500高，木饰面柜扇
注：其他详见图纸或甲方要求，特征描述未尽之处按常规做法计入</t>
  </si>
  <si>
    <t>定制展柜</t>
  </si>
  <si>
    <t>定制展柜
1.规格400宽*800高，木饰面柜扇，人造石台面
注：其他详见图纸或甲方要求，特征描述未尽之处按常规做法计入</t>
  </si>
  <si>
    <t>成品卷帘</t>
  </si>
  <si>
    <t>成品卷帘  酒店卫生间钢化玻璃处
注：其他详见图纸或甲方要求，特征描述未尽之处按常规做法计入</t>
  </si>
  <si>
    <t>窗帘</t>
  </si>
  <si>
    <t>酒店窗帘（按窗帘盒长度）
1.高度详见各层图纸
注：其他详见图纸或甲方要求，特征描述未尽之处按常规做法计入</t>
  </si>
  <si>
    <t>卫生间防水</t>
  </si>
  <si>
    <t>1.聚氨酯防水涂料，刷三遍（总厚度应大于1.5mm） 24小时蓄水试验
2.卫生间地面防水
3.卫生间四周上翻1.2m，淋浴墙面上翻2m</t>
  </si>
  <si>
    <t>㎡</t>
  </si>
  <si>
    <t>红砖砌筑蹲便基层</t>
  </si>
  <si>
    <t>红砖砌筑蹲便基层150mm</t>
  </si>
  <si>
    <t>m3</t>
  </si>
  <si>
    <t>装饰脚手架</t>
  </si>
  <si>
    <t>装饰综合脚手架</t>
  </si>
  <si>
    <t>安装专业</t>
  </si>
  <si>
    <t>塑料管</t>
  </si>
  <si>
    <t>1.名称：PP-R塑料管
2.规格：De20 （S5级）
3.连接形式：热熔连接
4.介质：冷水
5.安装部位：室内
6.压力试验及吹、洗设计要求：按设计要求做水压试压，管道冲洗及消毒</t>
  </si>
  <si>
    <t>1.名称：PP-R塑料管
2.规格：De25 （S5级）
3.连接形式：热熔连接
4.介质：冷水
5.安装部位：室内
6.压力试验及吹、洗设计要求：按设计要求做水压试压，管道冲洗及消毒</t>
  </si>
  <si>
    <t>1.名称：PP-R塑料管
2.规格：De32 （S5级）
3.连接形式：热熔连接
4.介质：冷水
5.安装部位：室内
6.压力试验及吹、洗设计要求：按设计要求做水压试压，管道冲洗及消毒</t>
  </si>
  <si>
    <t>1.名称：PP-R塑料管
2.规格：De40 （S5级）
3.连接形式：热熔连接
4.介质：冷水
5.安装部位：室内
6.压力试验及吹、洗设计要求：按设计要求做水压试压，管道冲洗及消毒</t>
  </si>
  <si>
    <t>1.名称：PP-R塑料管
2.规格：De50 （S5级）
3.连接形式：热熔连接
4.介质：冷水
5.安装部位：室内
6.压力试验及吹、洗设计要求：按设计要求做水压试压，管道冲洗及消毒</t>
  </si>
  <si>
    <t>1.名称：PP-R塑料管
2.规格：De63 （S5级）
3.连接形式：热熔连接
4.介质：冷水
5.安装部位：室内
6.压力试验及吹、洗设计要求：按设计要求做水压试压，管道冲洗及消毒</t>
  </si>
  <si>
    <t>钢管</t>
  </si>
  <si>
    <t>1.名称：钢塑复合管
2.规格：DN65 
3.连接形式：丝接
4.介质：冷水
5.安装部位：室内
6.压力试验及吹、洗设计要求：按设计要求做水压试压，管道冲洗及消毒</t>
  </si>
  <si>
    <t>1.名称：钢塑复合管
2.规格：DN80
3.连接形式：丝接
4.介质：冷水
5.安装部位：室内
6.压力试验及吹、洗设计要求：按设计要求做水压试压，管道冲洗及消毒</t>
  </si>
  <si>
    <t>橡塑保温</t>
  </si>
  <si>
    <t>1.类型:橡塑保温壳
2.厚度:20mm</t>
  </si>
  <si>
    <t>螺纹阀门</t>
  </si>
  <si>
    <t>1.类型:防回流污染止回阀
2.规格、压力等级:DN80
1.连接形式:螺纹连接</t>
  </si>
  <si>
    <t>个</t>
  </si>
  <si>
    <t>过滤器</t>
  </si>
  <si>
    <t>1.类型:过滤器
2.规格、压力等级:DN80
2.连接形式:螺纹连接</t>
  </si>
  <si>
    <t>1.类型:铜芯截止阀
2.规格、压力等级:DN20
3.连接形式:螺纹连接</t>
  </si>
  <si>
    <t>1.类型:铜芯截止阀
2.规格、压力等级:DN25
2.连接形式:螺纹连接</t>
  </si>
  <si>
    <t>1.类型:铜芯截止阀
2.规格、压力等级:DN32
3.连接形式:螺纹连接</t>
  </si>
  <si>
    <t>1.类型:铜芯截止阀
2.规格、压力等级:DN40
2.连接形式:螺纹连接</t>
  </si>
  <si>
    <t>1.类型:铜芯截止阀
2.规格、压力等级:DN50
2.连接形式:螺纹连接</t>
  </si>
  <si>
    <t>1.类型:铜截止阀
2.规格、压力等级:DN80
4.连接形式:螺纹连接</t>
  </si>
  <si>
    <t>1.类型:自动排气阀
2.规格、压力等级:DN20
1.连接形式:螺纹连接</t>
  </si>
  <si>
    <t>橡胶软接头</t>
  </si>
  <si>
    <t>1.类型:橡胶软接头
2.规格、压力等级:DN80
2.连接形式:螺纹连接</t>
  </si>
  <si>
    <t>1.类型:球阀
2.规格、压力等级:DN80
3.连接形式:螺纹连接</t>
  </si>
  <si>
    <t>1.类型:闸阀
2.规格、压力等级:DN80
2.连接形式:螺纹连接</t>
  </si>
  <si>
    <t>套管</t>
  </si>
  <si>
    <t>1.类型:钢套管
2.规格:DN40</t>
  </si>
  <si>
    <t>1.类型:钢套管
2.规格:DN50</t>
  </si>
  <si>
    <t>1.类型:钢套管
2.规格:DN80</t>
  </si>
  <si>
    <t>消防水箱</t>
  </si>
  <si>
    <t>1.类型:消防水箱
2.规格:24m3,有效容积18m3</t>
  </si>
  <si>
    <t>1.名称：PP-R塑料管
2.规格：De20 （S3.2级）
3.连接形式：热熔连接
4.介质：热水
5.安装部位：室内
6.压力试验及吹、洗设计要求：按设计要求做水压试压，管道冲洗及消毒</t>
  </si>
  <si>
    <t>1.名称：PP-R塑料管
2.规格：De25 （S3.2级）
3.连接形式：热熔连接
4.介质：热水
5.安装部位：室内
6.压力试验及吹、洗设计要求：按设计要求做水压试压，管道冲洗及消毒</t>
  </si>
  <si>
    <t>1.名称：PP-R塑料管
2.规格：De32 （S3.2级）
3.连接形式：热熔连接
4.介质：热水
5.安装部位：室内
6.压力试验及吹、洗设计要求：按设计要求做水压试压，管道冲洗及消毒</t>
  </si>
  <si>
    <t>1.名称：PP-R塑料管
2.规格：De40 （S3.2级）
3.连接形式：热熔连接
4.介质：热水
5.安装部位：室内
6.压力试验及吹、洗设计要求：按设计要求做水压试压，管道冲洗及消毒</t>
  </si>
  <si>
    <t>1.名称：PP-R塑料管
2.规格：De50 （S3.2级）
3.连接形式：热熔连接
4.介质：热水
5.安装部位：室内
6.压力试验及吹、洗设计要求：按设计要求做水压试压，管道冲洗及消毒</t>
  </si>
  <si>
    <t>1.名称：PP-R塑料管
2.规格：De63 （S3.2级）
3.连接形式：热熔连接
4.介质：热水
5.安装部位：室内
6.压力试验及吹、洗设计要求：按设计要求做水压试压，管道冲洗及消毒</t>
  </si>
  <si>
    <t>1.名称：钢塑复合管
2.规格：DN65 
3.连接形式：丝接
4.介质：热水
5.安装部位：室内
6.压力试验及吹、洗设计要求：按设计要求做水压试压，管道冲洗及消毒</t>
  </si>
  <si>
    <t>1.名称：钢塑复合管
2.规格：DN80
3.连接形式：丝接
4.介质：热水
5.安装部位：室内
6.压力试验及吹、洗设计要求：按设计要求做水压试压，管道冲洗及消毒</t>
  </si>
  <si>
    <t>1.类型:不锈钢闸阀
2.规格、压力等级:DN65
2.连接形式:螺纹连接</t>
  </si>
  <si>
    <t>1.类型:不锈钢闸阀
2.规格、压力等级:DN80
2.连接形式:螺纹连接</t>
  </si>
  <si>
    <t>1.类型:钢套管
2.规格:DN20</t>
  </si>
  <si>
    <t>1.类型:钢套管
2.规格:DN25</t>
  </si>
  <si>
    <t>1.类型:钢套管
2.规格:DN32</t>
  </si>
  <si>
    <t>1.类型:钢套管
2.规格:DN65</t>
  </si>
  <si>
    <t>管道支架</t>
  </si>
  <si>
    <t>1.材质：型钢
2.管架形式：支架
3.安装部位：室内</t>
  </si>
  <si>
    <t>kg</t>
  </si>
  <si>
    <t>1.名称：UPVC光滑隔音管
2.规格：De50
3.连接形式：粘结连接
4.安装部位：室内
5.试验：排水管进行通水试验,埋地敷设排水管做灌水试验</t>
  </si>
  <si>
    <t>1.名称：UPVC光滑隔音管
2.规格：De75
3.连接形式：粘结连接
4.安装部位：室内
5.试验：排水管进行通水试验,埋地敷设排水管做灌水试验</t>
  </si>
  <si>
    <t>1.名称：UPVC光滑隔音管
2.规格：De110
3.连接形式：粘结连接
4.安装部位：室内
5.试验：排水管进行通水试验,埋地敷设排水管做灌水试验</t>
  </si>
  <si>
    <t>1.名称：UPVC光滑隔音管
2.规格：De125
3.连接形式：粘结连接
4.安装部位：室内
5.试验：排水管进行通水试验,埋地敷设排水管做灌水试验</t>
  </si>
  <si>
    <t>1.名称：UPVC光滑隔音管
2.规格：De160
3.连接形式：粘结连接
4.安装部位：室内
5.试验：排水管进行通水试验,埋地敷设排水管做灌水试验</t>
  </si>
  <si>
    <t>1.名称：UPVC双层内螺旋消声管
2.规格：De110
3.连接形式：粘结连接
4.安装部位：室内
5.试验：排水管进行通水试验,埋地敷设排水管做灌水试验</t>
  </si>
  <si>
    <t>1.类型:止回阀
2.规格、压力等级:DN100
1.连接形式:螺纹连接</t>
  </si>
  <si>
    <t>阻火圈</t>
  </si>
  <si>
    <t>1.类型:阻火圈
2.规格:De110</t>
  </si>
  <si>
    <t>控制器</t>
  </si>
  <si>
    <t>1.名称：DDC控制器
2.规格220V36W</t>
  </si>
  <si>
    <t>1.名称：插卡取电位</t>
  </si>
  <si>
    <t>装饰灯</t>
  </si>
  <si>
    <t>1.名称：磁吸轨道灯
2.规格：1800*50</t>
  </si>
  <si>
    <t>1.名称：洞灯</t>
  </si>
  <si>
    <t>1.名称：洞灯（吸顶）</t>
  </si>
  <si>
    <t>1.名称：洞灯（电井）</t>
  </si>
  <si>
    <t>荧光灯</t>
  </si>
  <si>
    <t>1.名称：格栅灯</t>
  </si>
  <si>
    <t>1.名称：格栅灯
2.规格：1800*50</t>
  </si>
  <si>
    <t>1.名称：格栅灯（楼梯间）</t>
  </si>
  <si>
    <t>1.名称：铝条灯
2.规格：5800*50</t>
  </si>
  <si>
    <t>1.名称：射灯</t>
  </si>
  <si>
    <t>1.名称：双头洞灯</t>
  </si>
  <si>
    <t>1.名称：LED灯带</t>
  </si>
  <si>
    <t>接线盒</t>
  </si>
  <si>
    <t>1.名称：220V电气接驳预留/地面</t>
  </si>
  <si>
    <t>1.名称：220V电气接驳预留/顶面</t>
  </si>
  <si>
    <t>照明开关</t>
  </si>
  <si>
    <t>1.名称：暗开关</t>
  </si>
  <si>
    <t>1.名称：单联单控开关面板(常规位置)</t>
  </si>
  <si>
    <t>插座</t>
  </si>
  <si>
    <t>1.名称：防溅五孔电源插座
2.规格：86/10A</t>
  </si>
  <si>
    <t>1.名称：三联单控开关面板(常规位置)
2.规格：10A</t>
  </si>
  <si>
    <t>1.名称：双联单控开关面板(常规位置)
2.规格：10A</t>
  </si>
  <si>
    <t>1.名称：五孔电源插座
2.规格：86/16A</t>
  </si>
  <si>
    <t>1.名称：五孔电源插座/常规位置
2.规格：86/16A</t>
  </si>
  <si>
    <t>1.名称：五孔电源插座/床头位置
2.规格：86/16A</t>
  </si>
  <si>
    <t>配电箱</t>
  </si>
  <si>
    <r>
      <rPr>
        <sz val="11"/>
        <rFont val="宋体"/>
        <family val="3"/>
        <charset val="134"/>
      </rPr>
      <t>1.名称：3AW1、2、4、7、11、13、17、18、20
2.端子板外部接线材质、规格:2.5mm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</si>
  <si>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1.名称：3AW3、5、6、8、9、10、12、14、15、16、19
2.端子板外部接线材质、规格:2.5mm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</si>
  <si>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1.名称：4AW1~29
2.端子板外部接线材质、规格:2.5mm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</si>
  <si>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1.名称：5~8AW1~29
2.端子板外部接线材质、规格:2.5mm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</si>
  <si>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1.名称：AL1
2.规格：1000*800*160
3.端子板外部接线材质、规格:2.5mm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>4mm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</si>
  <si>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1.名称：AL1-1
2.规格：600*400*160
3.端子板外部接线材质、规格:2.5mm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</si>
  <si>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1.名称：AL2
2.规格：1000*800*160
3.端子板外部接线材质、规格:2.5mm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>4mm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</si>
  <si>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1.名称：AL3
2.规格：1000*800*160
3.端子板外部接线材质、规格:2.5mm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>4mm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>6mm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</si>
  <si>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1.名称：AL4
2.规格：1000*800*160
3.端子板外部接线材质、规格:2.5mm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>4mm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>6mm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</si>
  <si>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1.名称：AL5-8
2.规格：1000*800*160
3.端子板外部接线材质、规格:2.5mm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>4mm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>6mm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</si>
  <si>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1.名称：AL9
2.规格：1000*800*160
3.端子板外部接线材质、规格:4mm</t>
    </r>
    <r>
      <rPr>
        <vertAlign val="superscript"/>
        <sz val="11"/>
        <rFont val="宋体"/>
        <family val="3"/>
        <charset val="134"/>
      </rPr>
      <t>2</t>
    </r>
  </si>
  <si>
    <t>1.名称：AP9
2.规格：600*400*160</t>
  </si>
  <si>
    <r>
      <rPr>
        <sz val="11"/>
        <rFont val="宋体"/>
        <family val="3"/>
        <charset val="134"/>
      </rPr>
      <t>1.名称：CF
2.规格：1000*800*160
3.端子板外部接线材质、规格:2.5mm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</si>
  <si>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1.名称：CT
2.规格：600*400*160
3.端子板外部接线材质、规格:2.5mm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>4mm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</si>
  <si>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1.名称：HY
2.规格：800*600*160
3.端子板外部接线材质、规格:2.5mm</t>
    </r>
    <r>
      <rPr>
        <vertAlign val="superscript"/>
        <sz val="11"/>
        <rFont val="宋体"/>
        <family val="3"/>
        <charset val="134"/>
      </rPr>
      <t>2</t>
    </r>
  </si>
  <si>
    <t>配管</t>
  </si>
  <si>
    <t>1.材质：JDG
2.规格20
3.配置形式:明配</t>
  </si>
  <si>
    <t>1.材质：JDG
2.规格25
3.配置形式:明配</t>
  </si>
  <si>
    <t>配线</t>
  </si>
  <si>
    <t>1.配线形式:管内穿线
2.规格：WDZC-BYJ2.5</t>
  </si>
  <si>
    <t>1.配线形式:管内穿线
2.规格：WDZC-BYJ4</t>
  </si>
  <si>
    <t>1.配线形式:管内穿线
2.规格：WDZC-BYJ6</t>
  </si>
  <si>
    <t>1.配线形式:桥架配线
2.规格：WDZC-BYJ2.5</t>
  </si>
  <si>
    <t>1.配线形式:桥架配线
2.规格：WDZC-BYJ4</t>
  </si>
  <si>
    <t>1.配线形式:桥架配线
2.规格：WDZC-BYJ6</t>
  </si>
  <si>
    <t>电缆保护管</t>
  </si>
  <si>
    <t>1.材质:SC
2.规格:40
3.敷设方式:明配</t>
  </si>
  <si>
    <t>1.材质:SC
2.规格:50
3.敷设方式:明配</t>
  </si>
  <si>
    <t>电力电缆</t>
  </si>
  <si>
    <t>1.规格:WDZ-YJY-4X240+1X120</t>
  </si>
  <si>
    <t>1.规格:WDZ-YJY-4X50+1X25</t>
  </si>
  <si>
    <t>1.规格:WDZ-YJY-4X70+1X35</t>
  </si>
  <si>
    <t>1.规格:WDZ-YJY-4X95+1X50</t>
  </si>
  <si>
    <t>1.规格:WDZ-YJY-4*35+1*16</t>
  </si>
  <si>
    <t>1.规格:WDZ-YJY-5*16</t>
  </si>
  <si>
    <t>1.规格:WDZ-YJY-5*6</t>
  </si>
  <si>
    <t>电力电缆头</t>
  </si>
  <si>
    <t>强电桥架</t>
  </si>
  <si>
    <t>1.名称:强电桥架
2.规格:200（H）*100（W）
3.材质:钢制桥架</t>
  </si>
  <si>
    <t>铁构件</t>
  </si>
  <si>
    <t>1.名称:桥架支架
2.除锈刷漆:除轻锈,刷两遍防锈漆</t>
  </si>
  <si>
    <t>无线AP</t>
  </si>
  <si>
    <t>1.名称：poe无线AP面板-AP</t>
  </si>
  <si>
    <t>网络面板</t>
  </si>
  <si>
    <t>1.名称：光纤网络面板-SC</t>
  </si>
  <si>
    <t>1.名称：四口网络面板-4TO</t>
  </si>
  <si>
    <t>弱电插座</t>
  </si>
  <si>
    <t>1.名称：网络+语音面板-TC</t>
  </si>
  <si>
    <t>网络插座</t>
  </si>
  <si>
    <t>1.名称：网络面板-TO</t>
  </si>
  <si>
    <t>1.名称：吸顶式poe无线AP</t>
  </si>
  <si>
    <t>信息插座</t>
  </si>
  <si>
    <t>1.名称：语音面板-TP</t>
  </si>
  <si>
    <t>弱电箱</t>
  </si>
  <si>
    <t>1.名称：2DF
2.类型：12U网络机箱</t>
  </si>
  <si>
    <t>1.名称：9DF
2.类型：12U网络机箱</t>
  </si>
  <si>
    <t>1.名称：MDF
2.类型：42U19英寸标准机柜</t>
  </si>
  <si>
    <t>弱电桥架</t>
  </si>
  <si>
    <t>1.名称:弱电桥架
2.规格:100（H）*200（W）
3.材质:钢制桥架</t>
  </si>
  <si>
    <t>1.材质：PC
2.规格20
3.配置形式:明配</t>
  </si>
  <si>
    <t>双绞线缆</t>
  </si>
  <si>
    <t>1.名称：非屏蔽六类双绞线（UTP6）</t>
  </si>
  <si>
    <t>二次深化设计</t>
  </si>
  <si>
    <t>换气扇</t>
  </si>
  <si>
    <t>1.名称：换气扇（客房内）</t>
  </si>
  <si>
    <t>1.名称：弯头灯（客房内）</t>
  </si>
  <si>
    <t>其他成品卫生器具</t>
  </si>
  <si>
    <t>1.名称：浴霸（客房内）</t>
  </si>
  <si>
    <t>1.名称：射灯（客房内）</t>
  </si>
  <si>
    <t>1.名称：洞灯（客房内）</t>
  </si>
  <si>
    <t>1.名称：APE</t>
  </si>
  <si>
    <t>地漏</t>
  </si>
  <si>
    <t>1.材质:不锈钢（水井）
2.型号、规格:50</t>
  </si>
  <si>
    <t>个/组</t>
  </si>
  <si>
    <t>1.材质:不锈钢（公共卫生间）
2.型号、规格:50</t>
  </si>
  <si>
    <t>1.材质:不锈钢（宾馆卫生间）
2.型号、规格:50</t>
  </si>
  <si>
    <t>大便器</t>
  </si>
  <si>
    <t>1.材质:蹲式大便器（公共卫生间）
2.附件:含角阀</t>
  </si>
  <si>
    <t>组</t>
  </si>
  <si>
    <t>1.材质:坐式大便器（公共卫生间）
2.附件:含角阀</t>
  </si>
  <si>
    <t>小便器</t>
  </si>
  <si>
    <t>1.材质:立式小便器（公共卫生间）
2.附件:含角阀</t>
  </si>
  <si>
    <t>洗脸盆</t>
  </si>
  <si>
    <t>1.材质:椭圆台式洗脸盆（公共卫生间）
2.附件:含水龙头</t>
  </si>
  <si>
    <t>1.材质:方形台式洗脸盆（公共卫生间）
3.附件:含水龙头</t>
  </si>
  <si>
    <t>1.材质:坐式大便器（餐厅及会议室）
2.附件:含角阀</t>
  </si>
  <si>
    <t>1.材质:蹲式大便器（餐厅及会议室）
2.附件:含角阀</t>
  </si>
  <si>
    <t>1.材质:方形台式洗脸盆（餐厅及会议室）
3.附件:含水龙头</t>
  </si>
  <si>
    <t>1.材质:台式洗脸盆（残卫）
2.附件:含水龙头</t>
  </si>
  <si>
    <t>1.材质:台式洗脸盆（套房）
2.附件:含水龙头</t>
  </si>
  <si>
    <t>1.材质:方形台式洗脸盆（标准间）
2.附件:含水龙头</t>
  </si>
  <si>
    <t>1.材质:坐式大便器（残卫）
2.附件:含角阀</t>
  </si>
  <si>
    <t>1.材质:坐式大便器（套房）
2.附件:含角阀</t>
  </si>
  <si>
    <t>1.材质:坐式大便器（标准间）
2.附件:含角阀</t>
  </si>
  <si>
    <t>淋浴器</t>
  </si>
  <si>
    <t>1.材质:淋浴器（套房）
2.附件:含角阀</t>
  </si>
  <si>
    <t>1.材质:淋浴器（标准间）
2.附件:含角阀</t>
  </si>
  <si>
    <t>浴缸</t>
  </si>
  <si>
    <t>1.材质:浴缸（套房）
2.附件:含角阀</t>
  </si>
  <si>
    <t>清扫口</t>
  </si>
  <si>
    <t>1.材质:清扫口
2.附件:含角阀</t>
  </si>
  <si>
    <t>1.材质:拖布池
2.附件:含角阀</t>
  </si>
  <si>
    <t>1.材质:方形台式洗脸盆（洗消间）
2.附件:含水龙头</t>
  </si>
  <si>
    <t>洗涤盆</t>
  </si>
  <si>
    <t>1.材质:洗涤盆
2.附件:含水龙头</t>
  </si>
  <si>
    <t>投标含税总价</t>
  </si>
  <si>
    <t>地砖60元/m2</t>
    <phoneticPr fontId="7" type="noConversion"/>
  </si>
  <si>
    <t>石材280元/m2</t>
    <phoneticPr fontId="7" type="noConversion"/>
  </si>
  <si>
    <t>地砖120元/m2</t>
    <phoneticPr fontId="7" type="noConversion"/>
  </si>
  <si>
    <t>木饰板踢脚线32元/m</t>
    <phoneticPr fontId="7" type="noConversion"/>
  </si>
  <si>
    <t>600*600矿棉板
1.直径10MM镀锌全丝吊杆,双向  900-1200MM，50系列轻钢主龙骨,双向  900-1200MM，50系列轻钢次龙骨,双向  300-400MM
2.600*600矿棉板
5、检修口、风口开洞加固，检修口
7、天棚开格式灯、筒灯孔
注：天棚造型及其他详见图纸说明及施工细则，工程量为水平投影面积，造型处自行综合考虑，特征描述未尽之处按常规做法计入。</t>
    <phoneticPr fontId="7" type="noConversion"/>
  </si>
  <si>
    <t>木纹铝方通
1.直径10MM镀锌全丝吊杆,双向  900-1200MM，50系列轻钢主龙骨,双向  900-1200MM，50系列轻钢次龙骨,双向  300-400MM
2.木纹铝方通
3、检修口、风口开洞加固，检修口制作安装
4、天棚开格式灯、筒灯孔
注：天棚造型及其他详见图纸说明及施工细则，工程量为水平投影面积，造型处自行综合考虑，特征描述未尽之处按常规做法计入。</t>
    <phoneticPr fontId="7" type="noConversion"/>
  </si>
  <si>
    <t>木饰面板  酒店走廊天棚
1.直径10MM镀锌全丝吊杆,双向  900-1200MM，50系列轻钢主龙骨,双向  900-1200MM，50系列轻钢次龙骨,双向  300-400MM
2.12MM厚阻燃板基层
3.木饰面板
4、检修口、风口开洞加固，检修口制作安装
5、天棚开格式灯、筒灯孔
注：天棚造型及其他详见图纸说明及施工细则，工程量为水平投影面积，造型处自行综合考虑，特征描述未尽之处按常规做法计入。</t>
    <phoneticPr fontId="7" type="noConversion"/>
  </si>
  <si>
    <t>火山岩石材
1.直径10MM镀锌全丝吊杆,双向  900-1200MM，50系列轻钢主龙骨,双向  900-1200MM，50系列轻钢次龙骨,双向  300-400MM
2.12MM厚阻燃板基层
3.火山岩石材
4、检修口、风口开洞加固，检修口制作安装
5、天棚开格式灯、筒灯孔
注：天棚造型及其他详见图纸说明及施工细则，工程量为水平投影面积，造型处自行综合考虑，特征描述未尽之处按常规做法计入。</t>
    <phoneticPr fontId="7" type="noConversion"/>
  </si>
  <si>
    <t>750*1500咖灰色岩板
1.2厚1∶2水泥砂浆打底压实抹平(专用胶粘贴,要求平整)
2.素水泥砂浆打底压实抹平(专用胶粘贴,要求平整)
3.8厚1∶2建筑胶水泥砂浆(或专用胶)粘贴层
4.750*1500咖灰色岩板
注：其他详见图纸说明及施工细则，特征描述未尽之处按常规做法计入。</t>
    <phoneticPr fontId="7" type="noConversion"/>
  </si>
  <si>
    <t>地砖40元/m2</t>
    <phoneticPr fontId="7" type="noConversion"/>
  </si>
  <si>
    <t>石材350元/m2</t>
    <phoneticPr fontId="7" type="noConversion"/>
  </si>
  <si>
    <t>地砖95元/m2</t>
    <phoneticPr fontId="7" type="noConversion"/>
  </si>
  <si>
    <t>地毯150元/m2</t>
    <phoneticPr fontId="7" type="noConversion"/>
  </si>
  <si>
    <t>强化复合100元/m2</t>
    <phoneticPr fontId="7" type="noConversion"/>
  </si>
  <si>
    <t>塑料地板100元/m2</t>
    <phoneticPr fontId="7" type="noConversion"/>
  </si>
  <si>
    <t>铝合金踢脚线45元/m</t>
    <phoneticPr fontId="7" type="noConversion"/>
  </si>
  <si>
    <t xml:space="preserve">木饰板50元/m2
</t>
    <phoneticPr fontId="7" type="noConversion"/>
  </si>
  <si>
    <t xml:space="preserve">火山岩石材280元/M2
</t>
    <phoneticPr fontId="7" type="noConversion"/>
  </si>
  <si>
    <t>不锈钢波纹板300元/m2</t>
    <phoneticPr fontId="7" type="noConversion"/>
  </si>
  <si>
    <t>夹胶钢化玻玻璃300元/M2</t>
    <phoneticPr fontId="7" type="noConversion"/>
  </si>
  <si>
    <t>750*1500咖灰色岩板150元/m2</t>
    <phoneticPr fontId="7" type="noConversion"/>
  </si>
  <si>
    <t>墙砖60元/m2</t>
    <phoneticPr fontId="7" type="noConversion"/>
  </si>
  <si>
    <t>布面硬包
1.木龙骨架，刷防火涂料
2.12mm厚阻燃板
3.布面硬包
注：造型及其他详见图纸说明及施工细则，特征描述未尽之处按常规做法计入。</t>
    <phoneticPr fontId="7" type="noConversion"/>
  </si>
  <si>
    <t>石材600元/m2</t>
  </si>
  <si>
    <t>石材600元/m2</t>
    <phoneticPr fontId="7" type="noConversion"/>
  </si>
  <si>
    <t>饰面板50元/m2</t>
    <phoneticPr fontId="7" type="noConversion"/>
  </si>
  <si>
    <t>饰面板120元/m2</t>
    <phoneticPr fontId="7" type="noConversion"/>
  </si>
  <si>
    <t>门套300元/m</t>
    <phoneticPr fontId="7" type="noConversion"/>
  </si>
  <si>
    <t>坐式大便器800元/套</t>
    <phoneticPr fontId="7" type="noConversion"/>
  </si>
  <si>
    <t>坐式大便器（带水箱）500元/套</t>
    <phoneticPr fontId="7" type="noConversion"/>
  </si>
  <si>
    <t>感应式2000元/套</t>
    <phoneticPr fontId="7" type="noConversion"/>
  </si>
  <si>
    <t>600元/套</t>
  </si>
  <si>
    <t>600元/套</t>
    <phoneticPr fontId="7" type="noConversion"/>
  </si>
  <si>
    <t>此项无需报价</t>
    <phoneticPr fontId="7" type="noConversion"/>
  </si>
  <si>
    <t>夹绢玻璃
1.木龙骨架，刷防火涂料
2.12mm厚阻燃板
4.夹绢玻璃
注：造型及其他详见图纸说明及施工细则，特征描述未尽之处按常规做法计入。</t>
    <phoneticPr fontId="7" type="noConversion"/>
  </si>
  <si>
    <t>夹绢玻璃60元/m2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</si>
</sst>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7">
    <font>
      <sz val="9"/>
      <color theme="1"/>
      <name val="??"/>
      <charset val="134"/>
      <scheme val="minor"/>
    </font>
    <font>
      <sz val="20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theme="1"/>
      <name val="??"/>
      <family val="2"/>
      <scheme val="minor"/>
    </font>
    <font>
      <sz val="9"/>
      <name val="??"/>
      <family val="2"/>
      <scheme val="minor"/>
    </font>
    <font>
      <sz val="11"/>
      <name val="宋体"/>
      <family val="3"/>
      <charset val="134"/>
    </font>
    <font>
      <sz val="9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vertAlign val="superscript"/>
      <sz val="11"/>
      <name val="宋体"/>
      <family val="3"/>
      <charset val="134"/>
    </font>
    <font>
      <sz val="9"/>
      <color theme="1"/>
      <name val="??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6" fillId="0" borderId="0"/>
  </cellStyleXfs>
  <cellXfs count="60">
    <xf numFmtId="0" fontId="0" fillId="0" borderId="0" xfId="0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0" borderId="0" xfId="0" applyFont="1" applyFill="1" applyAlignment="1"/>
    <xf numFmtId="0" fontId="4" fillId="0" borderId="0" xfId="0" applyFont="1" applyFill="1" applyAlignment="1"/>
    <xf numFmtId="0" fontId="3" fillId="2" borderId="0" xfId="0" applyFont="1" applyFill="1" applyAlignment="1"/>
    <xf numFmtId="0" fontId="3" fillId="2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6" fillId="2" borderId="0" xfId="0" applyFont="1" applyFill="1" applyAlignment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wrapText="1"/>
    </xf>
    <xf numFmtId="0" fontId="7" fillId="0" borderId="0" xfId="0" applyFont="1" applyFill="1" applyAlignment="1"/>
    <xf numFmtId="0" fontId="4" fillId="0" borderId="0" xfId="1" applyFont="1" applyFill="1" applyAlignment="1">
      <alignment horizontal="center" wrapText="1"/>
    </xf>
    <xf numFmtId="0" fontId="8" fillId="0" borderId="0" xfId="0" applyFont="1" applyFill="1" applyAlignment="1"/>
    <xf numFmtId="0" fontId="8" fillId="2" borderId="0" xfId="0" applyFont="1" applyFill="1" applyAlignment="1"/>
    <xf numFmtId="0" fontId="9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176" fontId="10" fillId="2" borderId="5" xfId="1" applyNumberFormat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176" fontId="10" fillId="0" borderId="5" xfId="1" applyNumberFormat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176" fontId="13" fillId="2" borderId="5" xfId="1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176" fontId="8" fillId="0" borderId="5" xfId="1" applyNumberFormat="1" applyFont="1" applyFill="1" applyBorder="1" applyAlignment="1">
      <alignment horizontal="center" vertical="center" wrapText="1"/>
    </xf>
    <xf numFmtId="176" fontId="14" fillId="0" borderId="5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8" fillId="0" borderId="5" xfId="0" applyFont="1" applyFill="1" applyBorder="1" applyAlignment="1">
      <alignment wrapText="1"/>
    </xf>
    <xf numFmtId="0" fontId="8" fillId="2" borderId="5" xfId="0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 wrapText="1"/>
    </xf>
    <xf numFmtId="0" fontId="2" fillId="0" borderId="4" xfId="1" applyFont="1" applyFill="1" applyBorder="1" applyAlignment="1">
      <alignment horizontal="center" vertical="center" wrapText="1"/>
    </xf>
  </cellXfs>
  <cellStyles count="2">
    <cellStyle name="Normal" xfId="1" xr:uid="{00000000-0005-0000-0000-000032000000}"/>
    <cellStyle name="常规" xfId="0" builtinId="0"/>
  </cellStyles>
  <dxfs count="0"/>
  <tableStyles count="0" defaultTableStyle="TableStyleMedium2"/>
  <colors>
    <mruColors>
      <color rgb="FF000000"/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0"/>
  <sheetViews>
    <sheetView showGridLines="0" tabSelected="1" view="pageBreakPreview" zoomScaleNormal="100" workbookViewId="0">
      <pane ySplit="3" topLeftCell="A285" activePane="bottomLeft" state="frozen"/>
      <selection pane="bottomLeft" activeCell="H285" sqref="H285"/>
    </sheetView>
  </sheetViews>
  <sheetFormatPr defaultColWidth="9" defaultRowHeight="13.5"/>
  <cols>
    <col min="1" max="1" width="9" style="11"/>
    <col min="2" max="2" width="12.42578125" style="20" customWidth="1"/>
    <col min="3" max="3" width="46.7109375" style="21" customWidth="1"/>
    <col min="4" max="4" width="6.140625" style="20" customWidth="1"/>
    <col min="5" max="5" width="13.5703125" style="20" customWidth="1"/>
    <col min="6" max="6" width="12" style="22" customWidth="1"/>
    <col min="7" max="7" width="8.5703125" style="20" customWidth="1"/>
    <col min="8" max="8" width="12.85546875" style="20" customWidth="1"/>
    <col min="9" max="9" width="8.5703125" style="20" customWidth="1"/>
    <col min="10" max="10" width="13.7109375" style="20" customWidth="1"/>
    <col min="11" max="11" width="6" style="20" customWidth="1"/>
    <col min="12" max="12" width="11" style="20" customWidth="1"/>
    <col min="13" max="13" width="11.28515625" style="20" customWidth="1"/>
    <col min="14" max="14" width="12.85546875" style="11"/>
    <col min="15" max="16384" width="9" style="11"/>
  </cols>
  <sheetData>
    <row r="1" spans="1:13" s="1" customFormat="1" ht="25.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 s="2" customFormat="1" ht="14.25">
      <c r="A2" s="57" t="s">
        <v>1</v>
      </c>
      <c r="B2" s="59" t="s">
        <v>2</v>
      </c>
      <c r="C2" s="53" t="s">
        <v>3</v>
      </c>
      <c r="D2" s="53" t="s">
        <v>4</v>
      </c>
      <c r="E2" s="53" t="s">
        <v>5</v>
      </c>
      <c r="F2" s="53" t="s">
        <v>6</v>
      </c>
      <c r="G2" s="53"/>
      <c r="H2" s="53"/>
      <c r="I2" s="53"/>
      <c r="J2" s="53"/>
      <c r="K2" s="53" t="s">
        <v>7</v>
      </c>
      <c r="L2" s="53" t="s">
        <v>8</v>
      </c>
      <c r="M2" s="53" t="s">
        <v>9</v>
      </c>
    </row>
    <row r="3" spans="1:13" s="3" customFormat="1" ht="42.75">
      <c r="A3" s="58"/>
      <c r="B3" s="59"/>
      <c r="C3" s="53"/>
      <c r="D3" s="53"/>
      <c r="E3" s="53"/>
      <c r="F3" s="24" t="s">
        <v>10</v>
      </c>
      <c r="G3" s="24" t="s">
        <v>11</v>
      </c>
      <c r="H3" s="24" t="s">
        <v>12</v>
      </c>
      <c r="I3" s="24" t="s">
        <v>13</v>
      </c>
      <c r="J3" s="24" t="s">
        <v>14</v>
      </c>
      <c r="K3" s="53"/>
      <c r="L3" s="53"/>
      <c r="M3" s="53"/>
    </row>
    <row r="4" spans="1:13" s="4" customFormat="1" ht="14.25">
      <c r="A4" s="27"/>
      <c r="B4" s="25"/>
      <c r="C4" s="26" t="s">
        <v>15</v>
      </c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s="3" customFormat="1" ht="94.5">
      <c r="A5" s="24">
        <v>1</v>
      </c>
      <c r="B5" s="23" t="s">
        <v>16</v>
      </c>
      <c r="C5" s="36" t="s">
        <v>17</v>
      </c>
      <c r="D5" s="37" t="s">
        <v>18</v>
      </c>
      <c r="E5" s="24">
        <v>234.95</v>
      </c>
      <c r="F5" s="24" t="s">
        <v>433</v>
      </c>
      <c r="G5" s="24"/>
      <c r="H5" s="24"/>
      <c r="I5" s="24"/>
      <c r="J5" s="24"/>
      <c r="K5" s="24"/>
      <c r="L5" s="24"/>
      <c r="M5" s="24"/>
    </row>
    <row r="6" spans="1:13" s="5" customFormat="1" ht="94.5">
      <c r="A6" s="24">
        <v>2</v>
      </c>
      <c r="B6" s="35" t="s">
        <v>19</v>
      </c>
      <c r="C6" s="36" t="s">
        <v>20</v>
      </c>
      <c r="D6" s="37" t="s">
        <v>18</v>
      </c>
      <c r="E6" s="37">
        <f>157.62+53.31+105.72+35.32+214.15</f>
        <v>566.12</v>
      </c>
      <c r="F6" s="37" t="s">
        <v>424</v>
      </c>
      <c r="G6" s="37"/>
      <c r="H6" s="37"/>
      <c r="I6" s="37"/>
      <c r="J6" s="37"/>
      <c r="K6" s="37"/>
      <c r="L6" s="37"/>
      <c r="M6" s="37"/>
    </row>
    <row r="7" spans="1:13" s="5" customFormat="1" ht="94.5">
      <c r="A7" s="24">
        <v>3</v>
      </c>
      <c r="B7" s="35" t="s">
        <v>21</v>
      </c>
      <c r="C7" s="36" t="s">
        <v>22</v>
      </c>
      <c r="D7" s="37" t="s">
        <v>18</v>
      </c>
      <c r="E7" s="37">
        <v>581.13</v>
      </c>
      <c r="F7" s="39" t="s">
        <v>426</v>
      </c>
      <c r="G7" s="39"/>
      <c r="H7" s="28"/>
      <c r="I7" s="39"/>
      <c r="J7" s="39"/>
      <c r="K7" s="39"/>
      <c r="L7" s="39"/>
      <c r="M7" s="39"/>
    </row>
    <row r="8" spans="1:13" s="5" customFormat="1" ht="94.5">
      <c r="A8" s="24">
        <v>4</v>
      </c>
      <c r="B8" s="35" t="s">
        <v>23</v>
      </c>
      <c r="C8" s="36" t="s">
        <v>24</v>
      </c>
      <c r="D8" s="37" t="s">
        <v>18</v>
      </c>
      <c r="E8" s="37">
        <v>292.60000000000002</v>
      </c>
      <c r="F8" s="39" t="s">
        <v>426</v>
      </c>
      <c r="G8" s="39"/>
      <c r="H8" s="28"/>
      <c r="I8" s="39"/>
      <c r="J8" s="39"/>
      <c r="K8" s="39"/>
      <c r="L8" s="39"/>
      <c r="M8" s="39"/>
    </row>
    <row r="9" spans="1:13" s="5" customFormat="1" ht="94.5">
      <c r="A9" s="24">
        <v>5</v>
      </c>
      <c r="B9" s="35" t="s">
        <v>25</v>
      </c>
      <c r="C9" s="36" t="s">
        <v>26</v>
      </c>
      <c r="D9" s="37" t="s">
        <v>18</v>
      </c>
      <c r="E9" s="37">
        <f>1115.12+54.01</f>
        <v>1169.1299999999999</v>
      </c>
      <c r="F9" s="39" t="s">
        <v>434</v>
      </c>
      <c r="G9" s="39"/>
      <c r="H9" s="28"/>
      <c r="I9" s="39"/>
      <c r="J9" s="39"/>
      <c r="K9" s="39"/>
      <c r="L9" s="39"/>
      <c r="M9" s="39"/>
    </row>
    <row r="10" spans="1:13" s="5" customFormat="1" ht="94.5">
      <c r="A10" s="24">
        <v>6</v>
      </c>
      <c r="B10" s="35" t="s">
        <v>27</v>
      </c>
      <c r="C10" s="36" t="s">
        <v>28</v>
      </c>
      <c r="D10" s="37" t="s">
        <v>18</v>
      </c>
      <c r="E10" s="37">
        <f>248.72+125.44</f>
        <v>374.15999999999997</v>
      </c>
      <c r="F10" s="39" t="s">
        <v>434</v>
      </c>
      <c r="G10" s="39"/>
      <c r="H10" s="28"/>
      <c r="I10" s="39"/>
      <c r="J10" s="39"/>
      <c r="K10" s="39"/>
      <c r="L10" s="39"/>
      <c r="M10" s="39"/>
    </row>
    <row r="11" spans="1:13" s="5" customFormat="1" ht="94.5">
      <c r="A11" s="24">
        <v>7</v>
      </c>
      <c r="B11" s="35" t="s">
        <v>29</v>
      </c>
      <c r="C11" s="36" t="s">
        <v>30</v>
      </c>
      <c r="D11" s="37" t="s">
        <v>18</v>
      </c>
      <c r="E11" s="37">
        <f>145.07+274.54+557.69+657.66+1016.05</f>
        <v>2651.01</v>
      </c>
      <c r="F11" s="39" t="s">
        <v>435</v>
      </c>
      <c r="G11" s="39"/>
      <c r="H11" s="39"/>
      <c r="I11" s="39"/>
      <c r="J11" s="39"/>
      <c r="K11" s="39"/>
      <c r="L11" s="39"/>
      <c r="M11" s="39"/>
    </row>
    <row r="12" spans="1:13" s="5" customFormat="1" ht="94.5">
      <c r="A12" s="24">
        <v>8</v>
      </c>
      <c r="B12" s="35" t="s">
        <v>31</v>
      </c>
      <c r="C12" s="36" t="s">
        <v>32</v>
      </c>
      <c r="D12" s="37" t="s">
        <v>18</v>
      </c>
      <c r="E12" s="37">
        <f>30.29+22.88+57.99+41.38+162.57</f>
        <v>315.11</v>
      </c>
      <c r="F12" s="39" t="s">
        <v>435</v>
      </c>
      <c r="G12" s="39"/>
      <c r="H12" s="39"/>
      <c r="I12" s="39"/>
      <c r="J12" s="39"/>
      <c r="K12" s="39"/>
      <c r="L12" s="39"/>
      <c r="M12" s="39"/>
    </row>
    <row r="13" spans="1:13" s="5" customFormat="1" ht="94.5">
      <c r="A13" s="24">
        <v>9</v>
      </c>
      <c r="B13" s="35" t="s">
        <v>33</v>
      </c>
      <c r="C13" s="36" t="s">
        <v>34</v>
      </c>
      <c r="D13" s="37" t="s">
        <v>18</v>
      </c>
      <c r="E13" s="38">
        <f>635.31+314.51+850.5</f>
        <v>1800.32</v>
      </c>
      <c r="F13" s="39" t="s">
        <v>436</v>
      </c>
      <c r="G13" s="39"/>
      <c r="H13" s="39"/>
      <c r="I13" s="39"/>
      <c r="J13" s="39"/>
      <c r="K13" s="39"/>
      <c r="L13" s="39"/>
      <c r="M13" s="39"/>
    </row>
    <row r="14" spans="1:13" s="6" customFormat="1" ht="108">
      <c r="A14" s="24">
        <v>10</v>
      </c>
      <c r="B14" s="35" t="s">
        <v>35</v>
      </c>
      <c r="C14" s="36" t="s">
        <v>36</v>
      </c>
      <c r="D14" s="37" t="s">
        <v>18</v>
      </c>
      <c r="E14" s="38">
        <f>190.77+374.43</f>
        <v>565.20000000000005</v>
      </c>
      <c r="F14" s="39" t="s">
        <v>425</v>
      </c>
      <c r="G14" s="39"/>
      <c r="H14" s="39"/>
      <c r="I14" s="39"/>
      <c r="J14" s="39"/>
      <c r="K14" s="39"/>
      <c r="L14" s="39"/>
      <c r="M14" s="39"/>
    </row>
    <row r="15" spans="1:13" s="6" customFormat="1" ht="108">
      <c r="A15" s="24">
        <v>11</v>
      </c>
      <c r="B15" s="35" t="s">
        <v>37</v>
      </c>
      <c r="C15" s="36" t="s">
        <v>38</v>
      </c>
      <c r="D15" s="37" t="s">
        <v>18</v>
      </c>
      <c r="E15" s="38">
        <f>29.71</f>
        <v>29.71</v>
      </c>
      <c r="F15" s="39" t="s">
        <v>425</v>
      </c>
      <c r="G15" s="39"/>
      <c r="H15" s="39"/>
      <c r="I15" s="39"/>
      <c r="J15" s="39"/>
      <c r="K15" s="39"/>
      <c r="L15" s="39"/>
      <c r="M15" s="39"/>
    </row>
    <row r="16" spans="1:13" s="5" customFormat="1" ht="108">
      <c r="A16" s="24">
        <v>12</v>
      </c>
      <c r="B16" s="35" t="s">
        <v>39</v>
      </c>
      <c r="C16" s="36" t="s">
        <v>40</v>
      </c>
      <c r="D16" s="37" t="s">
        <v>18</v>
      </c>
      <c r="E16" s="38">
        <f>3311.6+73.1+1877.86</f>
        <v>5262.5599999999995</v>
      </c>
      <c r="F16" s="39" t="s">
        <v>437</v>
      </c>
      <c r="G16" s="39"/>
      <c r="H16" s="39"/>
      <c r="I16" s="39"/>
      <c r="J16" s="39"/>
      <c r="K16" s="39"/>
      <c r="L16" s="39"/>
      <c r="M16" s="39"/>
    </row>
    <row r="17" spans="1:13" s="5" customFormat="1" ht="108">
      <c r="A17" s="24">
        <v>13</v>
      </c>
      <c r="B17" s="35" t="s">
        <v>41</v>
      </c>
      <c r="C17" s="36" t="s">
        <v>42</v>
      </c>
      <c r="D17" s="37" t="s">
        <v>18</v>
      </c>
      <c r="E17" s="38">
        <f>74.32</f>
        <v>74.319999999999993</v>
      </c>
      <c r="F17" s="39" t="s">
        <v>438</v>
      </c>
      <c r="G17" s="39"/>
      <c r="H17" s="39"/>
      <c r="I17" s="39"/>
      <c r="J17" s="39"/>
      <c r="K17" s="39"/>
      <c r="L17" s="39"/>
      <c r="M17" s="39"/>
    </row>
    <row r="18" spans="1:13" s="5" customFormat="1" ht="108">
      <c r="A18" s="24">
        <v>14</v>
      </c>
      <c r="B18" s="35" t="s">
        <v>43</v>
      </c>
      <c r="C18" s="36" t="s">
        <v>44</v>
      </c>
      <c r="D18" s="37" t="s">
        <v>18</v>
      </c>
      <c r="E18" s="38">
        <f>52.57+36.01</f>
        <v>88.58</v>
      </c>
      <c r="F18" s="39" t="s">
        <v>425</v>
      </c>
      <c r="G18" s="39"/>
      <c r="H18" s="39"/>
      <c r="I18" s="39"/>
      <c r="J18" s="39"/>
      <c r="K18" s="39"/>
      <c r="L18" s="39"/>
      <c r="M18" s="39"/>
    </row>
    <row r="19" spans="1:13" s="6" customFormat="1" ht="108">
      <c r="A19" s="24">
        <v>15</v>
      </c>
      <c r="B19" s="35" t="s">
        <v>45</v>
      </c>
      <c r="C19" s="36" t="s">
        <v>46</v>
      </c>
      <c r="D19" s="37" t="s">
        <v>18</v>
      </c>
      <c r="E19" s="38">
        <f>42.64+13.37+12.28</f>
        <v>68.289999999999992</v>
      </c>
      <c r="F19" s="39" t="s">
        <v>425</v>
      </c>
      <c r="G19" s="39"/>
      <c r="H19" s="39"/>
      <c r="I19" s="39"/>
      <c r="J19" s="39"/>
      <c r="K19" s="39"/>
      <c r="L19" s="39"/>
      <c r="M19" s="39"/>
    </row>
    <row r="20" spans="1:13" s="5" customFormat="1" ht="81">
      <c r="A20" s="24">
        <v>16</v>
      </c>
      <c r="B20" s="35" t="s">
        <v>47</v>
      </c>
      <c r="C20" s="36" t="s">
        <v>48</v>
      </c>
      <c r="D20" s="37" t="s">
        <v>49</v>
      </c>
      <c r="E20" s="38">
        <f>96.03+1092.29</f>
        <v>1188.32</v>
      </c>
      <c r="F20" s="39" t="s">
        <v>439</v>
      </c>
      <c r="G20" s="39"/>
      <c r="H20" s="39"/>
      <c r="I20" s="39"/>
      <c r="J20" s="39"/>
      <c r="K20" s="39"/>
      <c r="L20" s="39"/>
      <c r="M20" s="39"/>
    </row>
    <row r="21" spans="1:13" s="5" customFormat="1" ht="81">
      <c r="A21" s="24">
        <v>17</v>
      </c>
      <c r="B21" s="35" t="s">
        <v>47</v>
      </c>
      <c r="C21" s="36" t="s">
        <v>50</v>
      </c>
      <c r="D21" s="37" t="s">
        <v>49</v>
      </c>
      <c r="E21" s="38">
        <f>3084.01+1449.89+195.47</f>
        <v>4729.3700000000008</v>
      </c>
      <c r="F21" s="39" t="s">
        <v>439</v>
      </c>
      <c r="G21" s="39"/>
      <c r="H21" s="39"/>
      <c r="I21" s="39"/>
      <c r="J21" s="39"/>
      <c r="K21" s="39"/>
      <c r="L21" s="39"/>
      <c r="M21" s="39"/>
    </row>
    <row r="22" spans="1:13" s="5" customFormat="1" ht="81">
      <c r="A22" s="24">
        <v>18</v>
      </c>
      <c r="B22" s="35" t="s">
        <v>51</v>
      </c>
      <c r="C22" s="36" t="s">
        <v>52</v>
      </c>
      <c r="D22" s="37" t="s">
        <v>49</v>
      </c>
      <c r="E22" s="38">
        <v>238.83</v>
      </c>
      <c r="F22" s="39" t="s">
        <v>427</v>
      </c>
      <c r="G22" s="39"/>
      <c r="H22" s="39"/>
      <c r="I22" s="39"/>
      <c r="J22" s="39"/>
      <c r="K22" s="39"/>
      <c r="L22" s="39"/>
      <c r="M22" s="39"/>
    </row>
    <row r="23" spans="1:13" s="7" customFormat="1" ht="14.25">
      <c r="A23" s="27"/>
      <c r="B23" s="46"/>
      <c r="C23" s="29" t="s">
        <v>53</v>
      </c>
      <c r="D23" s="30"/>
      <c r="E23" s="31"/>
      <c r="F23" s="32"/>
      <c r="G23" s="32"/>
      <c r="H23" s="32"/>
      <c r="I23" s="32"/>
      <c r="J23" s="32"/>
      <c r="K23" s="32"/>
      <c r="L23" s="32"/>
      <c r="M23" s="32"/>
    </row>
    <row r="24" spans="1:13" s="5" customFormat="1" ht="135">
      <c r="A24" s="24">
        <v>19</v>
      </c>
      <c r="B24" s="35" t="s">
        <v>54</v>
      </c>
      <c r="C24" s="36" t="s">
        <v>429</v>
      </c>
      <c r="D24" s="37" t="s">
        <v>18</v>
      </c>
      <c r="E24" s="38">
        <v>16.28</v>
      </c>
      <c r="F24" s="39"/>
      <c r="G24" s="39"/>
      <c r="H24" s="39"/>
      <c r="I24" s="39"/>
      <c r="J24" s="39"/>
      <c r="K24" s="39"/>
      <c r="L24" s="39"/>
      <c r="M24" s="39"/>
    </row>
    <row r="25" spans="1:13" s="5" customFormat="1" ht="135">
      <c r="A25" s="24">
        <v>20</v>
      </c>
      <c r="B25" s="35" t="s">
        <v>55</v>
      </c>
      <c r="C25" s="36" t="s">
        <v>428</v>
      </c>
      <c r="D25" s="37" t="s">
        <v>18</v>
      </c>
      <c r="E25" s="38">
        <v>592.29999999999995</v>
      </c>
      <c r="F25" s="39"/>
      <c r="G25" s="39"/>
      <c r="H25" s="39"/>
      <c r="I25" s="39"/>
      <c r="J25" s="39"/>
      <c r="K25" s="39"/>
      <c r="L25" s="39"/>
      <c r="M25" s="39"/>
    </row>
    <row r="26" spans="1:13" s="5" customFormat="1" ht="175.5">
      <c r="A26" s="24">
        <v>21</v>
      </c>
      <c r="B26" s="35" t="s">
        <v>56</v>
      </c>
      <c r="C26" s="36" t="s">
        <v>57</v>
      </c>
      <c r="D26" s="37" t="s">
        <v>18</v>
      </c>
      <c r="E26" s="38">
        <f>4822.57+82.25+2998.9+515.79</f>
        <v>8419.5099999999984</v>
      </c>
      <c r="F26" s="39"/>
      <c r="G26" s="39"/>
      <c r="H26" s="39"/>
      <c r="I26" s="39"/>
      <c r="J26" s="39"/>
      <c r="K26" s="39"/>
      <c r="L26" s="39"/>
      <c r="M26" s="39"/>
    </row>
    <row r="27" spans="1:13" s="5" customFormat="1" ht="175.5">
      <c r="A27" s="24">
        <v>22</v>
      </c>
      <c r="B27" s="35" t="s">
        <v>56</v>
      </c>
      <c r="C27" s="36" t="s">
        <v>58</v>
      </c>
      <c r="D27" s="37" t="s">
        <v>18</v>
      </c>
      <c r="E27" s="38">
        <v>5.45</v>
      </c>
      <c r="F27" s="39"/>
      <c r="G27" s="39"/>
      <c r="H27" s="39"/>
      <c r="I27" s="39"/>
      <c r="J27" s="39"/>
      <c r="K27" s="39"/>
      <c r="L27" s="39"/>
      <c r="M27" s="39"/>
    </row>
    <row r="28" spans="1:13" s="5" customFormat="1" ht="175.5">
      <c r="A28" s="24">
        <v>23</v>
      </c>
      <c r="B28" s="35" t="s">
        <v>56</v>
      </c>
      <c r="C28" s="36" t="s">
        <v>59</v>
      </c>
      <c r="D28" s="37" t="s">
        <v>18</v>
      </c>
      <c r="E28" s="38">
        <f>48.01</f>
        <v>48.01</v>
      </c>
      <c r="F28" s="39"/>
      <c r="G28" s="39"/>
      <c r="H28" s="39"/>
      <c r="I28" s="39"/>
      <c r="J28" s="39"/>
      <c r="K28" s="39"/>
      <c r="L28" s="39"/>
      <c r="M28" s="39"/>
    </row>
    <row r="29" spans="1:13" s="5" customFormat="1" ht="175.5">
      <c r="A29" s="24">
        <v>24</v>
      </c>
      <c r="B29" s="35" t="s">
        <v>56</v>
      </c>
      <c r="C29" s="36" t="s">
        <v>60</v>
      </c>
      <c r="D29" s="37" t="s">
        <v>18</v>
      </c>
      <c r="E29" s="38">
        <v>16.79</v>
      </c>
      <c r="F29" s="39"/>
      <c r="G29" s="39"/>
      <c r="H29" s="39"/>
      <c r="I29" s="39"/>
      <c r="J29" s="39"/>
      <c r="K29" s="39"/>
      <c r="L29" s="39"/>
      <c r="M29" s="39"/>
    </row>
    <row r="30" spans="1:13" s="5" customFormat="1" ht="175.5">
      <c r="A30" s="24">
        <v>25</v>
      </c>
      <c r="B30" s="35" t="s">
        <v>61</v>
      </c>
      <c r="C30" s="36" t="s">
        <v>62</v>
      </c>
      <c r="D30" s="37" t="s">
        <v>18</v>
      </c>
      <c r="E30" s="38">
        <f>929.35+972.65</f>
        <v>1902</v>
      </c>
      <c r="F30" s="39"/>
      <c r="G30" s="39"/>
      <c r="H30" s="39"/>
      <c r="I30" s="39"/>
      <c r="J30" s="39"/>
      <c r="K30" s="39"/>
      <c r="L30" s="39"/>
      <c r="M30" s="39"/>
    </row>
    <row r="31" spans="1:13" s="5" customFormat="1" ht="189">
      <c r="A31" s="24">
        <v>26</v>
      </c>
      <c r="B31" s="35" t="s">
        <v>63</v>
      </c>
      <c r="C31" s="36" t="s">
        <v>64</v>
      </c>
      <c r="D31" s="37" t="s">
        <v>18</v>
      </c>
      <c r="E31" s="38">
        <f>25.11+108.68+8.49</f>
        <v>142.28000000000003</v>
      </c>
      <c r="F31" s="39"/>
      <c r="G31" s="39"/>
      <c r="H31" s="39"/>
      <c r="I31" s="39"/>
      <c r="J31" s="39"/>
      <c r="K31" s="39"/>
      <c r="L31" s="39"/>
      <c r="M31" s="39"/>
    </row>
    <row r="32" spans="1:13" s="5" customFormat="1" ht="189">
      <c r="A32" s="24">
        <v>27</v>
      </c>
      <c r="B32" s="35" t="s">
        <v>65</v>
      </c>
      <c r="C32" s="36" t="s">
        <v>66</v>
      </c>
      <c r="D32" s="37" t="s">
        <v>18</v>
      </c>
      <c r="E32" s="38">
        <f>379.62+90.38+225.35</f>
        <v>695.35</v>
      </c>
      <c r="F32" s="39"/>
      <c r="G32" s="39"/>
      <c r="H32" s="39"/>
      <c r="I32" s="39"/>
      <c r="J32" s="39"/>
      <c r="K32" s="39"/>
      <c r="L32" s="39"/>
      <c r="M32" s="39"/>
    </row>
    <row r="33" spans="1:13" s="5" customFormat="1" ht="148.5">
      <c r="A33" s="24">
        <v>28</v>
      </c>
      <c r="B33" s="35" t="s">
        <v>67</v>
      </c>
      <c r="C33" s="36" t="s">
        <v>430</v>
      </c>
      <c r="D33" s="37" t="s">
        <v>18</v>
      </c>
      <c r="E33" s="38">
        <f>465.58+727.97</f>
        <v>1193.55</v>
      </c>
      <c r="F33" s="39" t="s">
        <v>440</v>
      </c>
      <c r="G33" s="39"/>
      <c r="H33" s="39"/>
      <c r="I33" s="39"/>
      <c r="J33" s="39"/>
      <c r="K33" s="39"/>
      <c r="L33" s="39"/>
      <c r="M33" s="39"/>
    </row>
    <row r="34" spans="1:13" s="5" customFormat="1" ht="148.5">
      <c r="A34" s="24">
        <v>29</v>
      </c>
      <c r="B34" s="35" t="s">
        <v>68</v>
      </c>
      <c r="C34" s="36" t="s">
        <v>431</v>
      </c>
      <c r="D34" s="37" t="s">
        <v>18</v>
      </c>
      <c r="E34" s="38">
        <v>7.47</v>
      </c>
      <c r="F34" s="39" t="s">
        <v>441</v>
      </c>
      <c r="G34" s="39"/>
      <c r="H34" s="39"/>
      <c r="I34" s="39"/>
      <c r="J34" s="39"/>
      <c r="K34" s="39"/>
      <c r="L34" s="39"/>
      <c r="M34" s="39"/>
    </row>
    <row r="35" spans="1:13" s="5" customFormat="1" ht="135">
      <c r="A35" s="24">
        <v>30</v>
      </c>
      <c r="B35" s="35" t="s">
        <v>69</v>
      </c>
      <c r="C35" s="36" t="s">
        <v>70</v>
      </c>
      <c r="D35" s="37" t="s">
        <v>18</v>
      </c>
      <c r="E35" s="38">
        <v>32.31</v>
      </c>
      <c r="F35" s="39"/>
      <c r="G35" s="39"/>
      <c r="H35" s="39"/>
      <c r="I35" s="39"/>
      <c r="J35" s="39"/>
      <c r="K35" s="39"/>
      <c r="L35" s="39"/>
      <c r="M35" s="39"/>
    </row>
    <row r="36" spans="1:13" s="5" customFormat="1" ht="148.5">
      <c r="A36" s="24">
        <v>31</v>
      </c>
      <c r="B36" s="35" t="s">
        <v>71</v>
      </c>
      <c r="C36" s="36" t="s">
        <v>72</v>
      </c>
      <c r="D36" s="37" t="s">
        <v>18</v>
      </c>
      <c r="E36" s="38">
        <v>53.79</v>
      </c>
      <c r="F36" s="39" t="s">
        <v>442</v>
      </c>
      <c r="G36" s="39"/>
      <c r="H36" s="39"/>
      <c r="I36" s="39"/>
      <c r="J36" s="39"/>
      <c r="K36" s="39"/>
      <c r="L36" s="39"/>
      <c r="M36" s="39"/>
    </row>
    <row r="37" spans="1:13" s="5" customFormat="1" ht="81">
      <c r="A37" s="24">
        <v>32</v>
      </c>
      <c r="B37" s="35" t="s">
        <v>73</v>
      </c>
      <c r="C37" s="36" t="s">
        <v>74</v>
      </c>
      <c r="D37" s="37" t="s">
        <v>18</v>
      </c>
      <c r="E37" s="38">
        <f>95.41+246.26+109.13</f>
        <v>450.79999999999995</v>
      </c>
      <c r="F37" s="39"/>
      <c r="G37" s="39"/>
      <c r="H37" s="39"/>
      <c r="I37" s="39"/>
      <c r="J37" s="39"/>
      <c r="K37" s="39"/>
      <c r="L37" s="39"/>
      <c r="M37" s="39"/>
    </row>
    <row r="38" spans="1:13" s="5" customFormat="1" ht="135">
      <c r="A38" s="24">
        <v>33</v>
      </c>
      <c r="B38" s="35" t="s">
        <v>75</v>
      </c>
      <c r="C38" s="36" t="s">
        <v>76</v>
      </c>
      <c r="D38" s="37" t="s">
        <v>18</v>
      </c>
      <c r="E38" s="38">
        <f>4.74+42.49+26.88+12.17</f>
        <v>86.28</v>
      </c>
      <c r="F38" s="39"/>
      <c r="G38" s="39"/>
      <c r="H38" s="39"/>
      <c r="I38" s="39"/>
      <c r="J38" s="39"/>
      <c r="K38" s="39"/>
      <c r="L38" s="39"/>
      <c r="M38" s="39"/>
    </row>
    <row r="39" spans="1:13" s="5" customFormat="1" ht="135">
      <c r="A39" s="24">
        <v>34</v>
      </c>
      <c r="B39" s="35" t="s">
        <v>77</v>
      </c>
      <c r="C39" s="36" t="s">
        <v>78</v>
      </c>
      <c r="D39" s="37" t="s">
        <v>49</v>
      </c>
      <c r="E39" s="38">
        <f>419.31+297.93</f>
        <v>717.24</v>
      </c>
      <c r="F39" s="39"/>
      <c r="G39" s="39"/>
      <c r="H39" s="39"/>
      <c r="I39" s="39"/>
      <c r="J39" s="39"/>
      <c r="K39" s="39"/>
      <c r="L39" s="39"/>
      <c r="M39" s="39"/>
    </row>
    <row r="40" spans="1:13" s="7" customFormat="1" ht="14.25">
      <c r="A40" s="27"/>
      <c r="B40" s="33"/>
      <c r="C40" s="34" t="s">
        <v>79</v>
      </c>
      <c r="D40" s="30"/>
      <c r="E40" s="31"/>
      <c r="F40" s="32"/>
      <c r="G40" s="32"/>
      <c r="H40" s="32"/>
      <c r="I40" s="32"/>
      <c r="J40" s="32"/>
      <c r="K40" s="32"/>
      <c r="L40" s="32"/>
      <c r="M40" s="32"/>
    </row>
    <row r="41" spans="1:13" s="5" customFormat="1" ht="40.5">
      <c r="A41" s="24">
        <v>35</v>
      </c>
      <c r="B41" s="35" t="s">
        <v>80</v>
      </c>
      <c r="C41" s="36" t="s">
        <v>81</v>
      </c>
      <c r="D41" s="37" t="s">
        <v>18</v>
      </c>
      <c r="E41" s="38">
        <v>507.71</v>
      </c>
      <c r="F41" s="39" t="s">
        <v>443</v>
      </c>
      <c r="G41" s="39"/>
      <c r="H41" s="39"/>
      <c r="I41" s="39"/>
      <c r="J41" s="39"/>
      <c r="K41" s="39"/>
      <c r="L41" s="39"/>
      <c r="M41" s="39"/>
    </row>
    <row r="42" spans="1:13" s="5" customFormat="1" ht="81">
      <c r="A42" s="24">
        <v>36</v>
      </c>
      <c r="B42" s="35" t="s">
        <v>82</v>
      </c>
      <c r="C42" s="36" t="s">
        <v>83</v>
      </c>
      <c r="D42" s="37" t="s">
        <v>18</v>
      </c>
      <c r="E42" s="38">
        <f>2972.66+1385.69</f>
        <v>4358.3500000000004</v>
      </c>
      <c r="F42" s="39"/>
      <c r="G42" s="39"/>
      <c r="H42" s="39"/>
      <c r="I42" s="39"/>
      <c r="J42" s="39"/>
      <c r="K42" s="39"/>
      <c r="L42" s="39"/>
      <c r="M42" s="39"/>
    </row>
    <row r="43" spans="1:13" s="5" customFormat="1" ht="121.5">
      <c r="A43" s="24">
        <v>37</v>
      </c>
      <c r="B43" s="35" t="s">
        <v>84</v>
      </c>
      <c r="C43" s="36" t="s">
        <v>432</v>
      </c>
      <c r="D43" s="37" t="s">
        <v>18</v>
      </c>
      <c r="E43" s="38">
        <v>17.38</v>
      </c>
      <c r="F43" s="39" t="s">
        <v>444</v>
      </c>
      <c r="G43" s="39"/>
      <c r="H43" s="39"/>
      <c r="I43" s="39"/>
      <c r="J43" s="39"/>
      <c r="K43" s="39"/>
      <c r="L43" s="39"/>
      <c r="M43" s="39"/>
    </row>
    <row r="44" spans="1:13" s="5" customFormat="1" ht="121.5">
      <c r="A44" s="24">
        <v>38</v>
      </c>
      <c r="B44" s="35" t="s">
        <v>85</v>
      </c>
      <c r="C44" s="36" t="s">
        <v>86</v>
      </c>
      <c r="D44" s="37" t="s">
        <v>18</v>
      </c>
      <c r="E44" s="38">
        <f>2046.87+230.08+1672.72</f>
        <v>3949.67</v>
      </c>
      <c r="F44" s="39" t="s">
        <v>445</v>
      </c>
      <c r="G44" s="39"/>
      <c r="H44" s="39"/>
      <c r="I44" s="39"/>
      <c r="J44" s="39"/>
      <c r="K44" s="39"/>
      <c r="L44" s="39"/>
      <c r="M44" s="39"/>
    </row>
    <row r="45" spans="1:13" s="5" customFormat="1" ht="67.5">
      <c r="A45" s="24">
        <v>39</v>
      </c>
      <c r="B45" s="35" t="s">
        <v>87</v>
      </c>
      <c r="C45" s="36" t="s">
        <v>88</v>
      </c>
      <c r="D45" s="37" t="s">
        <v>18</v>
      </c>
      <c r="E45" s="38">
        <v>2369.94</v>
      </c>
      <c r="F45" s="39"/>
      <c r="G45" s="39"/>
      <c r="H45" s="39"/>
      <c r="I45" s="39"/>
      <c r="J45" s="39"/>
      <c r="K45" s="39"/>
      <c r="L45" s="39"/>
      <c r="M45" s="39"/>
    </row>
    <row r="46" spans="1:13" s="5" customFormat="1" ht="67.5">
      <c r="A46" s="24">
        <v>40</v>
      </c>
      <c r="B46" s="35" t="s">
        <v>89</v>
      </c>
      <c r="C46" s="36" t="s">
        <v>90</v>
      </c>
      <c r="D46" s="37" t="s">
        <v>18</v>
      </c>
      <c r="E46" s="38">
        <v>84.5</v>
      </c>
      <c r="F46" s="39"/>
      <c r="G46" s="39"/>
      <c r="H46" s="39"/>
      <c r="I46" s="39"/>
      <c r="J46" s="39"/>
      <c r="K46" s="39"/>
      <c r="L46" s="39"/>
      <c r="M46" s="39"/>
    </row>
    <row r="47" spans="1:13" s="5" customFormat="1" ht="81">
      <c r="A47" s="24">
        <v>41</v>
      </c>
      <c r="B47" s="35" t="s">
        <v>91</v>
      </c>
      <c r="C47" s="36" t="s">
        <v>446</v>
      </c>
      <c r="D47" s="37" t="s">
        <v>18</v>
      </c>
      <c r="E47" s="38">
        <v>1824.53</v>
      </c>
      <c r="F47" s="39"/>
      <c r="G47" s="39"/>
      <c r="H47" s="39"/>
      <c r="I47" s="39"/>
      <c r="J47" s="39"/>
      <c r="K47" s="39"/>
      <c r="L47" s="39"/>
      <c r="M47" s="39"/>
    </row>
    <row r="48" spans="1:13" s="5" customFormat="1" ht="81">
      <c r="A48" s="24">
        <v>42</v>
      </c>
      <c r="B48" s="35" t="s">
        <v>92</v>
      </c>
      <c r="C48" s="36" t="s">
        <v>93</v>
      </c>
      <c r="D48" s="37" t="s">
        <v>18</v>
      </c>
      <c r="E48" s="38">
        <v>11.14</v>
      </c>
      <c r="F48" s="39"/>
      <c r="G48" s="39"/>
      <c r="H48" s="39"/>
      <c r="I48" s="39"/>
      <c r="J48" s="39"/>
      <c r="K48" s="39"/>
      <c r="L48" s="39"/>
      <c r="M48" s="39"/>
    </row>
    <row r="49" spans="1:14" s="5" customFormat="1" ht="81">
      <c r="A49" s="24">
        <v>43</v>
      </c>
      <c r="B49" s="35" t="s">
        <v>94</v>
      </c>
      <c r="C49" s="36" t="s">
        <v>95</v>
      </c>
      <c r="D49" s="37" t="s">
        <v>18</v>
      </c>
      <c r="E49" s="38">
        <v>1301.58</v>
      </c>
      <c r="F49" s="39"/>
      <c r="G49" s="39"/>
      <c r="H49" s="39"/>
      <c r="I49" s="39"/>
      <c r="J49" s="39"/>
      <c r="K49" s="39"/>
      <c r="L49" s="39"/>
      <c r="M49" s="39"/>
    </row>
    <row r="50" spans="1:14" s="5" customFormat="1" ht="81">
      <c r="A50" s="24">
        <v>44</v>
      </c>
      <c r="B50" s="35" t="s">
        <v>96</v>
      </c>
      <c r="C50" s="36" t="s">
        <v>97</v>
      </c>
      <c r="D50" s="37" t="s">
        <v>18</v>
      </c>
      <c r="E50" s="38">
        <v>26.83</v>
      </c>
      <c r="F50" s="39"/>
      <c r="G50" s="39"/>
      <c r="H50" s="39"/>
      <c r="I50" s="39"/>
      <c r="J50" s="39"/>
      <c r="K50" s="39"/>
      <c r="L50" s="39"/>
      <c r="M50" s="39"/>
    </row>
    <row r="51" spans="1:14" s="5" customFormat="1" ht="81">
      <c r="A51" s="24">
        <v>45</v>
      </c>
      <c r="B51" s="35" t="s">
        <v>98</v>
      </c>
      <c r="C51" s="36" t="s">
        <v>99</v>
      </c>
      <c r="D51" s="37" t="s">
        <v>18</v>
      </c>
      <c r="E51" s="38">
        <f>49.22+0.79</f>
        <v>50.01</v>
      </c>
      <c r="F51" s="39"/>
      <c r="G51" s="39"/>
      <c r="H51" s="39"/>
      <c r="I51" s="39"/>
      <c r="J51" s="39"/>
      <c r="K51" s="39"/>
      <c r="L51" s="39"/>
      <c r="M51" s="39"/>
    </row>
    <row r="52" spans="1:14" s="5" customFormat="1" ht="81">
      <c r="A52" s="24">
        <v>46</v>
      </c>
      <c r="B52" s="35" t="s">
        <v>100</v>
      </c>
      <c r="C52" s="36" t="s">
        <v>101</v>
      </c>
      <c r="D52" s="37" t="s">
        <v>18</v>
      </c>
      <c r="E52" s="38">
        <v>10.92</v>
      </c>
      <c r="F52" s="39"/>
      <c r="G52" s="39"/>
      <c r="H52" s="39"/>
      <c r="I52" s="39"/>
      <c r="J52" s="39"/>
      <c r="K52" s="39"/>
      <c r="L52" s="39"/>
      <c r="M52" s="39"/>
    </row>
    <row r="53" spans="1:14" s="5" customFormat="1" ht="81">
      <c r="A53" s="24">
        <v>47</v>
      </c>
      <c r="B53" s="35" t="s">
        <v>102</v>
      </c>
      <c r="C53" s="36" t="s">
        <v>103</v>
      </c>
      <c r="D53" s="37" t="s">
        <v>18</v>
      </c>
      <c r="E53" s="38">
        <v>22.15</v>
      </c>
      <c r="F53" s="39"/>
      <c r="G53" s="39"/>
      <c r="H53" s="39"/>
      <c r="I53" s="39"/>
      <c r="J53" s="39"/>
      <c r="K53" s="39"/>
      <c r="L53" s="39"/>
      <c r="M53" s="39"/>
    </row>
    <row r="54" spans="1:14" s="5" customFormat="1" ht="81">
      <c r="A54" s="24">
        <v>48</v>
      </c>
      <c r="B54" s="35" t="s">
        <v>104</v>
      </c>
      <c r="C54" s="36" t="s">
        <v>105</v>
      </c>
      <c r="D54" s="37" t="s">
        <v>18</v>
      </c>
      <c r="E54" s="38">
        <v>6.62</v>
      </c>
      <c r="F54" s="39"/>
      <c r="G54" s="39"/>
      <c r="H54" s="39"/>
      <c r="I54" s="39"/>
      <c r="J54" s="39"/>
      <c r="K54" s="39"/>
      <c r="L54" s="39"/>
      <c r="M54" s="39"/>
    </row>
    <row r="55" spans="1:14" s="5" customFormat="1" ht="108">
      <c r="A55" s="24">
        <v>49</v>
      </c>
      <c r="B55" s="35" t="s">
        <v>106</v>
      </c>
      <c r="C55" s="36" t="s">
        <v>107</v>
      </c>
      <c r="D55" s="37" t="s">
        <v>18</v>
      </c>
      <c r="E55" s="38">
        <f>5.19+48.74</f>
        <v>53.93</v>
      </c>
      <c r="F55" s="39" t="s">
        <v>448</v>
      </c>
      <c r="G55" s="39"/>
      <c r="H55" s="39"/>
      <c r="I55" s="39"/>
      <c r="J55" s="39"/>
      <c r="K55" s="39"/>
      <c r="L55" s="39"/>
      <c r="M55" s="39"/>
    </row>
    <row r="56" spans="1:14" s="5" customFormat="1" ht="108">
      <c r="A56" s="24">
        <v>50</v>
      </c>
      <c r="B56" s="35" t="s">
        <v>108</v>
      </c>
      <c r="C56" s="36" t="s">
        <v>109</v>
      </c>
      <c r="D56" s="37" t="s">
        <v>18</v>
      </c>
      <c r="E56" s="38">
        <v>244.29</v>
      </c>
      <c r="F56" s="39" t="s">
        <v>447</v>
      </c>
      <c r="G56" s="39"/>
      <c r="H56" s="39"/>
      <c r="I56" s="39"/>
      <c r="J56" s="39"/>
      <c r="K56" s="39"/>
      <c r="L56" s="39"/>
      <c r="M56" s="39"/>
    </row>
    <row r="57" spans="1:14" s="5" customFormat="1" ht="81">
      <c r="A57" s="24">
        <v>51</v>
      </c>
      <c r="B57" s="35" t="s">
        <v>110</v>
      </c>
      <c r="C57" s="36" t="s">
        <v>458</v>
      </c>
      <c r="D57" s="37" t="s">
        <v>18</v>
      </c>
      <c r="E57" s="38">
        <v>22.91</v>
      </c>
      <c r="F57" s="39" t="s">
        <v>459</v>
      </c>
      <c r="G57" s="39"/>
      <c r="H57" s="39"/>
      <c r="I57" s="39"/>
      <c r="J57" s="39"/>
      <c r="K57" s="39"/>
      <c r="L57" s="39"/>
      <c r="M57" s="39"/>
    </row>
    <row r="58" spans="1:14" s="5" customFormat="1" ht="108">
      <c r="A58" s="24">
        <v>52</v>
      </c>
      <c r="B58" s="35" t="s">
        <v>111</v>
      </c>
      <c r="C58" s="36" t="s">
        <v>112</v>
      </c>
      <c r="D58" s="37" t="s">
        <v>18</v>
      </c>
      <c r="E58" s="38">
        <v>988.03</v>
      </c>
      <c r="F58" s="39" t="s">
        <v>448</v>
      </c>
      <c r="G58" s="39"/>
      <c r="H58" s="39"/>
      <c r="I58" s="39"/>
      <c r="J58" s="39"/>
      <c r="K58" s="39"/>
      <c r="L58" s="39"/>
      <c r="M58" s="39"/>
    </row>
    <row r="59" spans="1:14" s="5" customFormat="1" ht="108">
      <c r="A59" s="24">
        <v>53</v>
      </c>
      <c r="B59" s="35" t="s">
        <v>113</v>
      </c>
      <c r="C59" s="36" t="s">
        <v>114</v>
      </c>
      <c r="D59" s="37" t="s">
        <v>18</v>
      </c>
      <c r="E59" s="38">
        <v>19.649999999999999</v>
      </c>
      <c r="F59" s="39" t="s">
        <v>448</v>
      </c>
      <c r="G59" s="39"/>
      <c r="H59" s="39"/>
      <c r="I59" s="39"/>
      <c r="J59" s="39"/>
      <c r="K59" s="39"/>
      <c r="L59" s="39"/>
      <c r="M59" s="39"/>
    </row>
    <row r="60" spans="1:14" s="5" customFormat="1" ht="108">
      <c r="A60" s="24">
        <v>54</v>
      </c>
      <c r="B60" s="35" t="s">
        <v>115</v>
      </c>
      <c r="C60" s="36" t="s">
        <v>116</v>
      </c>
      <c r="D60" s="37" t="s">
        <v>18</v>
      </c>
      <c r="E60" s="38">
        <v>11.9</v>
      </c>
      <c r="F60" s="39" t="s">
        <v>448</v>
      </c>
      <c r="G60" s="39"/>
      <c r="H60" s="39"/>
      <c r="I60" s="39"/>
      <c r="J60" s="39"/>
      <c r="K60" s="39"/>
      <c r="L60" s="39"/>
      <c r="M60" s="39"/>
    </row>
    <row r="61" spans="1:14" s="5" customFormat="1" ht="81">
      <c r="A61" s="24">
        <v>55</v>
      </c>
      <c r="B61" s="35" t="s">
        <v>117</v>
      </c>
      <c r="C61" s="36" t="s">
        <v>118</v>
      </c>
      <c r="D61" s="37" t="s">
        <v>18</v>
      </c>
      <c r="E61" s="38">
        <f>24.92</f>
        <v>24.92</v>
      </c>
      <c r="F61" s="39"/>
      <c r="G61" s="39"/>
      <c r="H61" s="39"/>
      <c r="I61" s="39"/>
      <c r="J61" s="39"/>
      <c r="K61" s="39"/>
      <c r="L61" s="39"/>
      <c r="M61" s="39"/>
      <c r="N61" s="11"/>
    </row>
    <row r="62" spans="1:14" s="5" customFormat="1" ht="81">
      <c r="A62" s="24">
        <v>56</v>
      </c>
      <c r="B62" s="35" t="s">
        <v>119</v>
      </c>
      <c r="C62" s="36" t="s">
        <v>120</v>
      </c>
      <c r="D62" s="37" t="s">
        <v>18</v>
      </c>
      <c r="E62" s="38">
        <f>1299.98+686.1+172.48</f>
        <v>2158.56</v>
      </c>
      <c r="F62" s="39" t="s">
        <v>449</v>
      </c>
      <c r="G62" s="39"/>
      <c r="H62" s="39"/>
      <c r="I62" s="39"/>
      <c r="J62" s="39"/>
      <c r="K62" s="39"/>
      <c r="L62" s="39"/>
      <c r="M62" s="39"/>
      <c r="N62" s="11"/>
    </row>
    <row r="63" spans="1:14" ht="81">
      <c r="A63" s="24">
        <v>57</v>
      </c>
      <c r="B63" s="35" t="s">
        <v>121</v>
      </c>
      <c r="C63" s="36" t="s">
        <v>122</v>
      </c>
      <c r="D63" s="37" t="s">
        <v>18</v>
      </c>
      <c r="E63" s="38">
        <v>4873.07</v>
      </c>
      <c r="F63" s="39" t="s">
        <v>449</v>
      </c>
      <c r="G63" s="39"/>
      <c r="H63" s="39"/>
      <c r="I63" s="39"/>
      <c r="J63" s="39"/>
      <c r="K63" s="39"/>
      <c r="L63" s="39"/>
      <c r="M63" s="39"/>
    </row>
    <row r="64" spans="1:14" ht="81">
      <c r="A64" s="24">
        <v>58</v>
      </c>
      <c r="B64" s="35" t="s">
        <v>123</v>
      </c>
      <c r="C64" s="36" t="s">
        <v>124</v>
      </c>
      <c r="D64" s="37" t="s">
        <v>18</v>
      </c>
      <c r="E64" s="38">
        <v>140.4</v>
      </c>
      <c r="F64" s="39" t="s">
        <v>450</v>
      </c>
      <c r="G64" s="39"/>
      <c r="H64" s="39"/>
      <c r="I64" s="39"/>
      <c r="J64" s="39"/>
      <c r="K64" s="39"/>
      <c r="L64" s="39"/>
      <c r="M64" s="39"/>
    </row>
    <row r="65" spans="1:13" ht="40.5">
      <c r="A65" s="24">
        <v>59</v>
      </c>
      <c r="B65" s="35" t="s">
        <v>125</v>
      </c>
      <c r="C65" s="36" t="s">
        <v>126</v>
      </c>
      <c r="D65" s="37" t="s">
        <v>18</v>
      </c>
      <c r="E65" s="38">
        <v>11.45</v>
      </c>
      <c r="F65" s="39" t="s">
        <v>457</v>
      </c>
      <c r="G65" s="39"/>
      <c r="H65" s="39"/>
      <c r="I65" s="39"/>
      <c r="J65" s="39"/>
      <c r="K65" s="39"/>
      <c r="L65" s="39"/>
      <c r="M65" s="39"/>
    </row>
    <row r="66" spans="1:13" s="8" customFormat="1" ht="14.25">
      <c r="A66" s="27"/>
      <c r="B66" s="33"/>
      <c r="C66" s="34" t="s">
        <v>127</v>
      </c>
      <c r="D66" s="30"/>
      <c r="E66" s="31"/>
      <c r="F66" s="32"/>
      <c r="G66" s="32"/>
      <c r="H66" s="32"/>
      <c r="I66" s="32"/>
      <c r="J66" s="32"/>
      <c r="K66" s="32"/>
      <c r="L66" s="32"/>
      <c r="M66" s="32"/>
    </row>
    <row r="67" spans="1:13" s="9" customFormat="1" ht="40.5">
      <c r="A67" s="24">
        <v>60</v>
      </c>
      <c r="B67" s="35" t="s">
        <v>128</v>
      </c>
      <c r="C67" s="36" t="s">
        <v>129</v>
      </c>
      <c r="D67" s="37" t="s">
        <v>49</v>
      </c>
      <c r="E67" s="38">
        <v>45.6</v>
      </c>
      <c r="F67" s="39"/>
      <c r="G67" s="39"/>
      <c r="H67" s="39"/>
      <c r="I67" s="39"/>
      <c r="J67" s="39"/>
      <c r="K67" s="39"/>
      <c r="L67" s="39"/>
      <c r="M67" s="39"/>
    </row>
    <row r="68" spans="1:13" ht="40.5">
      <c r="A68" s="24">
        <v>61</v>
      </c>
      <c r="B68" s="35" t="s">
        <v>130</v>
      </c>
      <c r="C68" s="36" t="s">
        <v>131</v>
      </c>
      <c r="D68" s="37" t="s">
        <v>49</v>
      </c>
      <c r="E68" s="38">
        <f>1133.52+694.4</f>
        <v>1827.92</v>
      </c>
      <c r="F68" s="39"/>
      <c r="G68" s="39"/>
      <c r="H68" s="39"/>
      <c r="I68" s="39"/>
      <c r="J68" s="39"/>
      <c r="K68" s="39"/>
      <c r="L68" s="39"/>
      <c r="M68" s="39"/>
    </row>
    <row r="69" spans="1:13" ht="40.5">
      <c r="A69" s="24">
        <v>62</v>
      </c>
      <c r="B69" s="35" t="s">
        <v>132</v>
      </c>
      <c r="C69" s="36" t="s">
        <v>133</v>
      </c>
      <c r="D69" s="37" t="s">
        <v>49</v>
      </c>
      <c r="E69" s="38">
        <v>377.4</v>
      </c>
      <c r="F69" s="39" t="s">
        <v>451</v>
      </c>
      <c r="G69" s="39"/>
      <c r="H69" s="39"/>
      <c r="I69" s="39"/>
      <c r="J69" s="39"/>
      <c r="K69" s="39"/>
      <c r="L69" s="39"/>
      <c r="M69" s="39"/>
    </row>
    <row r="70" spans="1:13" ht="54">
      <c r="A70" s="24">
        <v>63</v>
      </c>
      <c r="B70" s="35" t="s">
        <v>134</v>
      </c>
      <c r="C70" s="36" t="s">
        <v>135</v>
      </c>
      <c r="D70" s="37" t="s">
        <v>49</v>
      </c>
      <c r="E70" s="38">
        <f>15.04+136.73</f>
        <v>151.76999999999998</v>
      </c>
      <c r="F70" s="39"/>
      <c r="G70" s="39"/>
      <c r="H70" s="39"/>
      <c r="I70" s="39"/>
      <c r="J70" s="39"/>
      <c r="K70" s="39"/>
      <c r="L70" s="39"/>
      <c r="M70" s="39"/>
    </row>
    <row r="71" spans="1:13" ht="54">
      <c r="A71" s="24">
        <v>64</v>
      </c>
      <c r="B71" s="35" t="s">
        <v>136</v>
      </c>
      <c r="C71" s="36" t="s">
        <v>137</v>
      </c>
      <c r="D71" s="37" t="s">
        <v>138</v>
      </c>
      <c r="E71" s="38">
        <v>1</v>
      </c>
      <c r="F71" s="39"/>
      <c r="G71" s="39"/>
      <c r="H71" s="39"/>
      <c r="I71" s="39"/>
      <c r="J71" s="39"/>
      <c r="K71" s="39"/>
      <c r="L71" s="39"/>
      <c r="M71" s="39"/>
    </row>
    <row r="72" spans="1:13" ht="54">
      <c r="A72" s="24">
        <v>65</v>
      </c>
      <c r="B72" s="35" t="s">
        <v>136</v>
      </c>
      <c r="C72" s="36" t="s">
        <v>139</v>
      </c>
      <c r="D72" s="37" t="s">
        <v>138</v>
      </c>
      <c r="E72" s="38">
        <v>1</v>
      </c>
      <c r="F72" s="39"/>
      <c r="G72" s="39"/>
      <c r="H72" s="39"/>
      <c r="I72" s="39"/>
      <c r="J72" s="39"/>
      <c r="K72" s="39"/>
      <c r="L72" s="39"/>
      <c r="M72" s="39"/>
    </row>
    <row r="73" spans="1:13" ht="54">
      <c r="A73" s="24">
        <v>66</v>
      </c>
      <c r="B73" s="35" t="s">
        <v>140</v>
      </c>
      <c r="C73" s="36" t="s">
        <v>141</v>
      </c>
      <c r="D73" s="37" t="s">
        <v>138</v>
      </c>
      <c r="E73" s="38">
        <v>12</v>
      </c>
      <c r="F73" s="39"/>
      <c r="G73" s="39"/>
      <c r="H73" s="39"/>
      <c r="I73" s="39"/>
      <c r="J73" s="39"/>
      <c r="K73" s="39"/>
      <c r="L73" s="39"/>
      <c r="M73" s="39"/>
    </row>
    <row r="74" spans="1:13" ht="54">
      <c r="A74" s="24">
        <v>67</v>
      </c>
      <c r="B74" s="35" t="s">
        <v>140</v>
      </c>
      <c r="C74" s="36" t="s">
        <v>142</v>
      </c>
      <c r="D74" s="37" t="s">
        <v>138</v>
      </c>
      <c r="E74" s="38">
        <v>1</v>
      </c>
      <c r="F74" s="39"/>
      <c r="G74" s="39"/>
      <c r="H74" s="39"/>
      <c r="I74" s="39"/>
      <c r="J74" s="39"/>
      <c r="K74" s="39"/>
      <c r="L74" s="39"/>
      <c r="M74" s="39"/>
    </row>
    <row r="75" spans="1:13" ht="54">
      <c r="A75" s="24">
        <v>68</v>
      </c>
      <c r="B75" s="35" t="s">
        <v>140</v>
      </c>
      <c r="C75" s="36" t="s">
        <v>143</v>
      </c>
      <c r="D75" s="37" t="s">
        <v>138</v>
      </c>
      <c r="E75" s="38">
        <v>49</v>
      </c>
      <c r="F75" s="39"/>
      <c r="G75" s="39"/>
      <c r="H75" s="39"/>
      <c r="I75" s="39"/>
      <c r="J75" s="39"/>
      <c r="K75" s="39"/>
      <c r="L75" s="39"/>
      <c r="M75" s="39"/>
    </row>
    <row r="76" spans="1:13" ht="54">
      <c r="A76" s="24">
        <v>69</v>
      </c>
      <c r="B76" s="35" t="s">
        <v>140</v>
      </c>
      <c r="C76" s="36" t="s">
        <v>144</v>
      </c>
      <c r="D76" s="37" t="s">
        <v>138</v>
      </c>
      <c r="E76" s="38">
        <v>116</v>
      </c>
      <c r="F76" s="39"/>
      <c r="G76" s="39"/>
      <c r="H76" s="39"/>
      <c r="I76" s="39"/>
      <c r="J76" s="39"/>
      <c r="K76" s="39"/>
      <c r="L76" s="39"/>
      <c r="M76" s="39"/>
    </row>
    <row r="77" spans="1:13" ht="54">
      <c r="A77" s="24">
        <v>70</v>
      </c>
      <c r="B77" s="35" t="s">
        <v>140</v>
      </c>
      <c r="C77" s="36" t="s">
        <v>145</v>
      </c>
      <c r="D77" s="37" t="s">
        <v>138</v>
      </c>
      <c r="E77" s="38">
        <v>23</v>
      </c>
      <c r="F77" s="39"/>
      <c r="G77" s="39"/>
      <c r="H77" s="39"/>
      <c r="I77" s="39"/>
      <c r="J77" s="39"/>
      <c r="K77" s="39"/>
      <c r="L77" s="39"/>
      <c r="M77" s="39"/>
    </row>
    <row r="78" spans="1:13" ht="54">
      <c r="A78" s="24">
        <v>71</v>
      </c>
      <c r="B78" s="35" t="s">
        <v>146</v>
      </c>
      <c r="C78" s="36" t="s">
        <v>147</v>
      </c>
      <c r="D78" s="37" t="s">
        <v>138</v>
      </c>
      <c r="E78" s="38">
        <v>2</v>
      </c>
      <c r="F78" s="39"/>
      <c r="G78" s="39"/>
      <c r="H78" s="39"/>
      <c r="I78" s="39"/>
      <c r="J78" s="39"/>
      <c r="K78" s="39"/>
      <c r="L78" s="39"/>
      <c r="M78" s="39"/>
    </row>
    <row r="79" spans="1:13" ht="54">
      <c r="A79" s="24">
        <v>72</v>
      </c>
      <c r="B79" s="35" t="s">
        <v>146</v>
      </c>
      <c r="C79" s="36" t="s">
        <v>148</v>
      </c>
      <c r="D79" s="37" t="s">
        <v>138</v>
      </c>
      <c r="E79" s="38">
        <v>11</v>
      </c>
      <c r="F79" s="39"/>
      <c r="G79" s="39"/>
      <c r="H79" s="39"/>
      <c r="I79" s="39"/>
      <c r="J79" s="39"/>
      <c r="K79" s="39"/>
      <c r="L79" s="39"/>
      <c r="M79" s="39"/>
    </row>
    <row r="80" spans="1:13" ht="54">
      <c r="A80" s="24">
        <v>73</v>
      </c>
      <c r="B80" s="35" t="s">
        <v>146</v>
      </c>
      <c r="C80" s="36" t="s">
        <v>149</v>
      </c>
      <c r="D80" s="37" t="s">
        <v>138</v>
      </c>
      <c r="E80" s="38">
        <v>1</v>
      </c>
      <c r="F80" s="39"/>
      <c r="G80" s="39"/>
      <c r="H80" s="39"/>
      <c r="I80" s="39"/>
      <c r="J80" s="39"/>
      <c r="K80" s="39"/>
      <c r="L80" s="39"/>
      <c r="M80" s="39"/>
    </row>
    <row r="81" spans="1:13" ht="54">
      <c r="A81" s="24">
        <v>74</v>
      </c>
      <c r="B81" s="35" t="s">
        <v>146</v>
      </c>
      <c r="C81" s="36" t="s">
        <v>150</v>
      </c>
      <c r="D81" s="37" t="s">
        <v>138</v>
      </c>
      <c r="E81" s="38">
        <v>4</v>
      </c>
      <c r="F81" s="39"/>
      <c r="G81" s="39"/>
      <c r="H81" s="39"/>
      <c r="I81" s="39"/>
      <c r="J81" s="39"/>
      <c r="K81" s="39"/>
      <c r="L81" s="39"/>
      <c r="M81" s="39"/>
    </row>
    <row r="82" spans="1:13" ht="54">
      <c r="A82" s="24">
        <v>75</v>
      </c>
      <c r="B82" s="35" t="s">
        <v>146</v>
      </c>
      <c r="C82" s="36" t="s">
        <v>151</v>
      </c>
      <c r="D82" s="37" t="s">
        <v>138</v>
      </c>
      <c r="E82" s="38">
        <v>6</v>
      </c>
      <c r="F82" s="39"/>
      <c r="G82" s="39"/>
      <c r="H82" s="39"/>
      <c r="I82" s="39"/>
      <c r="J82" s="39"/>
      <c r="K82" s="39"/>
      <c r="L82" s="39"/>
      <c r="M82" s="39"/>
    </row>
    <row r="83" spans="1:13" ht="54">
      <c r="A83" s="24">
        <v>76</v>
      </c>
      <c r="B83" s="35" t="s">
        <v>146</v>
      </c>
      <c r="C83" s="36" t="s">
        <v>152</v>
      </c>
      <c r="D83" s="37" t="s">
        <v>138</v>
      </c>
      <c r="E83" s="38">
        <v>5</v>
      </c>
      <c r="F83" s="39"/>
      <c r="G83" s="39"/>
      <c r="H83" s="39"/>
      <c r="I83" s="39"/>
      <c r="J83" s="39"/>
      <c r="K83" s="39"/>
      <c r="L83" s="39"/>
      <c r="M83" s="39"/>
    </row>
    <row r="84" spans="1:13" ht="54">
      <c r="A84" s="24">
        <v>77</v>
      </c>
      <c r="B84" s="35" t="s">
        <v>146</v>
      </c>
      <c r="C84" s="36" t="s">
        <v>153</v>
      </c>
      <c r="D84" s="37" t="s">
        <v>138</v>
      </c>
      <c r="E84" s="38">
        <f>5+4</f>
        <v>9</v>
      </c>
      <c r="F84" s="39"/>
      <c r="G84" s="39"/>
      <c r="H84" s="39"/>
      <c r="I84" s="39"/>
      <c r="J84" s="39"/>
      <c r="K84" s="39"/>
      <c r="L84" s="39"/>
      <c r="M84" s="39"/>
    </row>
    <row r="85" spans="1:13" ht="54">
      <c r="A85" s="24">
        <v>78</v>
      </c>
      <c r="B85" s="35" t="s">
        <v>146</v>
      </c>
      <c r="C85" s="36" t="s">
        <v>154</v>
      </c>
      <c r="D85" s="37" t="s">
        <v>138</v>
      </c>
      <c r="E85" s="38">
        <v>50</v>
      </c>
      <c r="F85" s="39"/>
      <c r="G85" s="39"/>
      <c r="H85" s="39"/>
      <c r="I85" s="39"/>
      <c r="J85" s="39"/>
      <c r="K85" s="39"/>
      <c r="L85" s="39"/>
      <c r="M85" s="39"/>
    </row>
    <row r="86" spans="1:13" ht="54">
      <c r="A86" s="24">
        <v>79</v>
      </c>
      <c r="B86" s="35" t="s">
        <v>146</v>
      </c>
      <c r="C86" s="36" t="s">
        <v>155</v>
      </c>
      <c r="D86" s="37" t="s">
        <v>138</v>
      </c>
      <c r="E86" s="38">
        <v>3</v>
      </c>
      <c r="F86" s="39"/>
      <c r="G86" s="39"/>
      <c r="H86" s="39"/>
      <c r="I86" s="39"/>
      <c r="J86" s="39"/>
      <c r="K86" s="39"/>
      <c r="L86" s="39"/>
      <c r="M86" s="39"/>
    </row>
    <row r="87" spans="1:13" ht="54">
      <c r="A87" s="24">
        <v>80</v>
      </c>
      <c r="B87" s="35" t="s">
        <v>146</v>
      </c>
      <c r="C87" s="36" t="s">
        <v>156</v>
      </c>
      <c r="D87" s="37" t="s">
        <v>138</v>
      </c>
      <c r="E87" s="38">
        <v>1</v>
      </c>
      <c r="F87" s="39"/>
      <c r="G87" s="39"/>
      <c r="H87" s="39"/>
      <c r="I87" s="39"/>
      <c r="J87" s="39"/>
      <c r="K87" s="39"/>
      <c r="L87" s="39"/>
      <c r="M87" s="39"/>
    </row>
    <row r="88" spans="1:13" ht="54">
      <c r="A88" s="24">
        <v>81</v>
      </c>
      <c r="B88" s="35" t="s">
        <v>146</v>
      </c>
      <c r="C88" s="36" t="s">
        <v>157</v>
      </c>
      <c r="D88" s="37" t="s">
        <v>138</v>
      </c>
      <c r="E88" s="38">
        <v>1</v>
      </c>
      <c r="F88" s="39"/>
      <c r="G88" s="39"/>
      <c r="H88" s="39"/>
      <c r="I88" s="39"/>
      <c r="J88" s="39"/>
      <c r="K88" s="39"/>
      <c r="L88" s="39"/>
      <c r="M88" s="39"/>
    </row>
    <row r="89" spans="1:13" ht="54">
      <c r="A89" s="24">
        <v>82</v>
      </c>
      <c r="B89" s="35" t="s">
        <v>146</v>
      </c>
      <c r="C89" s="36" t="s">
        <v>158</v>
      </c>
      <c r="D89" s="37" t="s">
        <v>138</v>
      </c>
      <c r="E89" s="38">
        <v>120</v>
      </c>
      <c r="F89" s="39"/>
      <c r="G89" s="39"/>
      <c r="H89" s="39"/>
      <c r="I89" s="39"/>
      <c r="J89" s="39"/>
      <c r="K89" s="39"/>
      <c r="L89" s="39"/>
      <c r="M89" s="39"/>
    </row>
    <row r="90" spans="1:13" ht="54">
      <c r="A90" s="24">
        <v>83</v>
      </c>
      <c r="B90" s="35" t="s">
        <v>146</v>
      </c>
      <c r="C90" s="36" t="s">
        <v>159</v>
      </c>
      <c r="D90" s="37" t="s">
        <v>138</v>
      </c>
      <c r="E90" s="38">
        <v>2</v>
      </c>
      <c r="F90" s="39"/>
      <c r="G90" s="39"/>
      <c r="H90" s="39"/>
      <c r="I90" s="39"/>
      <c r="J90" s="39"/>
      <c r="K90" s="39"/>
      <c r="L90" s="39"/>
      <c r="M90" s="39"/>
    </row>
    <row r="91" spans="1:13" ht="54">
      <c r="A91" s="24">
        <v>84</v>
      </c>
      <c r="B91" s="35" t="s">
        <v>146</v>
      </c>
      <c r="C91" s="36" t="s">
        <v>160</v>
      </c>
      <c r="D91" s="37" t="s">
        <v>138</v>
      </c>
      <c r="E91" s="38">
        <v>3</v>
      </c>
      <c r="F91" s="39"/>
      <c r="G91" s="39"/>
      <c r="H91" s="39"/>
      <c r="I91" s="39"/>
      <c r="J91" s="39"/>
      <c r="K91" s="39"/>
      <c r="L91" s="39"/>
      <c r="M91" s="39"/>
    </row>
    <row r="92" spans="1:13" ht="54">
      <c r="A92" s="24">
        <v>85</v>
      </c>
      <c r="B92" s="35" t="s">
        <v>146</v>
      </c>
      <c r="C92" s="36" t="s">
        <v>161</v>
      </c>
      <c r="D92" s="37" t="s">
        <v>138</v>
      </c>
      <c r="E92" s="38">
        <v>2</v>
      </c>
      <c r="F92" s="39"/>
      <c r="G92" s="39"/>
      <c r="H92" s="39"/>
      <c r="I92" s="39"/>
      <c r="J92" s="39"/>
      <c r="K92" s="39"/>
      <c r="L92" s="39"/>
      <c r="M92" s="39"/>
    </row>
    <row r="93" spans="1:13" ht="54">
      <c r="A93" s="24">
        <v>86</v>
      </c>
      <c r="B93" s="35" t="s">
        <v>146</v>
      </c>
      <c r="C93" s="36" t="s">
        <v>162</v>
      </c>
      <c r="D93" s="37" t="s">
        <v>138</v>
      </c>
      <c r="E93" s="38">
        <v>7</v>
      </c>
      <c r="F93" s="39"/>
      <c r="G93" s="39"/>
      <c r="H93" s="39"/>
      <c r="I93" s="39"/>
      <c r="J93" s="39"/>
      <c r="K93" s="39"/>
      <c r="L93" s="39"/>
      <c r="M93" s="39"/>
    </row>
    <row r="94" spans="1:13" ht="54">
      <c r="A94" s="24">
        <v>87</v>
      </c>
      <c r="B94" s="35" t="s">
        <v>146</v>
      </c>
      <c r="C94" s="36" t="s">
        <v>163</v>
      </c>
      <c r="D94" s="37" t="s">
        <v>138</v>
      </c>
      <c r="E94" s="38">
        <v>4</v>
      </c>
      <c r="F94" s="39"/>
      <c r="G94" s="39"/>
      <c r="H94" s="39"/>
      <c r="I94" s="39"/>
      <c r="J94" s="39"/>
      <c r="K94" s="39"/>
      <c r="L94" s="39"/>
      <c r="M94" s="39"/>
    </row>
    <row r="95" spans="1:13" ht="54">
      <c r="A95" s="24">
        <v>88</v>
      </c>
      <c r="B95" s="35" t="s">
        <v>146</v>
      </c>
      <c r="C95" s="36" t="s">
        <v>164</v>
      </c>
      <c r="D95" s="37" t="s">
        <v>138</v>
      </c>
      <c r="E95" s="38">
        <v>4</v>
      </c>
      <c r="F95" s="39"/>
      <c r="G95" s="39"/>
      <c r="H95" s="39"/>
      <c r="I95" s="39"/>
      <c r="J95" s="39"/>
      <c r="K95" s="39"/>
      <c r="L95" s="39"/>
      <c r="M95" s="39"/>
    </row>
    <row r="96" spans="1:13" ht="54">
      <c r="A96" s="24">
        <v>89</v>
      </c>
      <c r="B96" s="35" t="s">
        <v>146</v>
      </c>
      <c r="C96" s="36" t="s">
        <v>165</v>
      </c>
      <c r="D96" s="37" t="s">
        <v>138</v>
      </c>
      <c r="E96" s="38">
        <v>1</v>
      </c>
      <c r="F96" s="39"/>
      <c r="G96" s="39"/>
      <c r="H96" s="39"/>
      <c r="I96" s="39"/>
      <c r="J96" s="39"/>
      <c r="K96" s="39"/>
      <c r="L96" s="39"/>
      <c r="M96" s="39"/>
    </row>
    <row r="97" spans="1:13" ht="54">
      <c r="A97" s="24">
        <v>90</v>
      </c>
      <c r="B97" s="35" t="s">
        <v>146</v>
      </c>
      <c r="C97" s="36" t="s">
        <v>166</v>
      </c>
      <c r="D97" s="37" t="s">
        <v>138</v>
      </c>
      <c r="E97" s="38">
        <v>2</v>
      </c>
      <c r="F97" s="39"/>
      <c r="G97" s="39"/>
      <c r="H97" s="39"/>
      <c r="I97" s="39"/>
      <c r="J97" s="39"/>
      <c r="K97" s="39"/>
      <c r="L97" s="39"/>
      <c r="M97" s="39"/>
    </row>
    <row r="98" spans="1:13" ht="54">
      <c r="A98" s="24">
        <v>91</v>
      </c>
      <c r="B98" s="35" t="s">
        <v>146</v>
      </c>
      <c r="C98" s="36" t="s">
        <v>167</v>
      </c>
      <c r="D98" s="37" t="s">
        <v>138</v>
      </c>
      <c r="E98" s="38">
        <v>1</v>
      </c>
      <c r="F98" s="39"/>
      <c r="G98" s="39"/>
      <c r="H98" s="39"/>
      <c r="I98" s="39"/>
      <c r="J98" s="39"/>
      <c r="K98" s="39"/>
      <c r="L98" s="39"/>
      <c r="M98" s="39"/>
    </row>
    <row r="99" spans="1:13" ht="54">
      <c r="A99" s="24">
        <v>92</v>
      </c>
      <c r="B99" s="35" t="s">
        <v>146</v>
      </c>
      <c r="C99" s="36" t="s">
        <v>168</v>
      </c>
      <c r="D99" s="37" t="s">
        <v>138</v>
      </c>
      <c r="E99" s="38">
        <v>9</v>
      </c>
      <c r="F99" s="39"/>
      <c r="G99" s="39"/>
      <c r="H99" s="39"/>
      <c r="I99" s="39"/>
      <c r="J99" s="39"/>
      <c r="K99" s="39"/>
      <c r="L99" s="39"/>
      <c r="M99" s="39"/>
    </row>
    <row r="100" spans="1:13" ht="54">
      <c r="A100" s="24">
        <v>93</v>
      </c>
      <c r="B100" s="35" t="s">
        <v>146</v>
      </c>
      <c r="C100" s="36" t="s">
        <v>169</v>
      </c>
      <c r="D100" s="37" t="s">
        <v>138</v>
      </c>
      <c r="E100" s="38">
        <v>9</v>
      </c>
      <c r="F100" s="39"/>
      <c r="G100" s="39"/>
      <c r="H100" s="39"/>
      <c r="I100" s="39"/>
      <c r="J100" s="39"/>
      <c r="K100" s="39"/>
      <c r="L100" s="39"/>
      <c r="M100" s="39"/>
    </row>
    <row r="101" spans="1:13" ht="54">
      <c r="A101" s="24">
        <v>94</v>
      </c>
      <c r="B101" s="35" t="s">
        <v>146</v>
      </c>
      <c r="C101" s="36" t="s">
        <v>170</v>
      </c>
      <c r="D101" s="37" t="s">
        <v>138</v>
      </c>
      <c r="E101" s="38">
        <v>6</v>
      </c>
      <c r="F101" s="39"/>
      <c r="G101" s="39"/>
      <c r="H101" s="39"/>
      <c r="I101" s="39"/>
      <c r="J101" s="39"/>
      <c r="K101" s="39"/>
      <c r="L101" s="39"/>
      <c r="M101" s="39"/>
    </row>
    <row r="102" spans="1:13" ht="54">
      <c r="A102" s="24">
        <v>95</v>
      </c>
      <c r="B102" s="35" t="s">
        <v>146</v>
      </c>
      <c r="C102" s="36" t="s">
        <v>171</v>
      </c>
      <c r="D102" s="37" t="s">
        <v>138</v>
      </c>
      <c r="E102" s="38">
        <v>1</v>
      </c>
      <c r="F102" s="39"/>
      <c r="G102" s="39"/>
      <c r="H102" s="39"/>
      <c r="I102" s="39"/>
      <c r="J102" s="39"/>
      <c r="K102" s="39"/>
      <c r="L102" s="39"/>
      <c r="M102" s="39"/>
    </row>
    <row r="103" spans="1:13" ht="40.5">
      <c r="A103" s="24">
        <v>96</v>
      </c>
      <c r="B103" s="35" t="s">
        <v>172</v>
      </c>
      <c r="C103" s="36" t="s">
        <v>173</v>
      </c>
      <c r="D103" s="37" t="s">
        <v>49</v>
      </c>
      <c r="E103" s="38">
        <f>129.16+193.4</f>
        <v>322.56</v>
      </c>
      <c r="F103" s="39"/>
      <c r="G103" s="39"/>
      <c r="H103" s="39"/>
      <c r="I103" s="39"/>
      <c r="J103" s="39"/>
      <c r="K103" s="39"/>
      <c r="L103" s="39"/>
      <c r="M103" s="39"/>
    </row>
    <row r="104" spans="1:13" ht="40.5">
      <c r="A104" s="24">
        <v>97</v>
      </c>
      <c r="B104" s="35" t="s">
        <v>174</v>
      </c>
      <c r="C104" s="36" t="s">
        <v>175</v>
      </c>
      <c r="D104" s="37" t="s">
        <v>49</v>
      </c>
      <c r="E104" s="38">
        <f>960.37+308.6</f>
        <v>1268.97</v>
      </c>
      <c r="F104" s="39"/>
      <c r="G104" s="39"/>
      <c r="H104" s="39"/>
      <c r="I104" s="39"/>
      <c r="J104" s="39"/>
      <c r="K104" s="39"/>
      <c r="L104" s="39"/>
      <c r="M104" s="39"/>
    </row>
    <row r="105" spans="1:13" ht="40.5">
      <c r="A105" s="24">
        <v>98</v>
      </c>
      <c r="B105" s="35" t="s">
        <v>174</v>
      </c>
      <c r="C105" s="36" t="s">
        <v>176</v>
      </c>
      <c r="D105" s="37" t="s">
        <v>49</v>
      </c>
      <c r="E105" s="38">
        <v>1761.9</v>
      </c>
      <c r="F105" s="39"/>
      <c r="G105" s="39"/>
      <c r="H105" s="39"/>
      <c r="I105" s="39"/>
      <c r="J105" s="39"/>
      <c r="K105" s="39"/>
      <c r="L105" s="39"/>
      <c r="M105" s="39"/>
    </row>
    <row r="106" spans="1:13" ht="40.5">
      <c r="A106" s="24">
        <v>99</v>
      </c>
      <c r="B106" s="35" t="s">
        <v>174</v>
      </c>
      <c r="C106" s="36" t="s">
        <v>177</v>
      </c>
      <c r="D106" s="37" t="s">
        <v>49</v>
      </c>
      <c r="E106" s="38">
        <v>47.97</v>
      </c>
      <c r="F106" s="39"/>
      <c r="G106" s="39"/>
      <c r="H106" s="39"/>
      <c r="I106" s="39"/>
      <c r="J106" s="39"/>
      <c r="K106" s="39"/>
      <c r="L106" s="39"/>
      <c r="M106" s="39"/>
    </row>
    <row r="107" spans="1:13" ht="40.5">
      <c r="A107" s="24">
        <v>100</v>
      </c>
      <c r="B107" s="35" t="s">
        <v>178</v>
      </c>
      <c r="C107" s="36" t="s">
        <v>179</v>
      </c>
      <c r="D107" s="37" t="s">
        <v>49</v>
      </c>
      <c r="E107" s="38">
        <f>54+488.49</f>
        <v>542.49</v>
      </c>
      <c r="F107" s="39"/>
      <c r="G107" s="39"/>
      <c r="H107" s="39"/>
      <c r="I107" s="39"/>
      <c r="J107" s="39"/>
      <c r="K107" s="39"/>
      <c r="L107" s="39"/>
      <c r="M107" s="39"/>
    </row>
    <row r="108" spans="1:13" customFormat="1" ht="40.5">
      <c r="A108" s="24">
        <v>101</v>
      </c>
      <c r="B108" s="35" t="s">
        <v>180</v>
      </c>
      <c r="C108" s="36" t="s">
        <v>181</v>
      </c>
      <c r="D108" s="37" t="s">
        <v>49</v>
      </c>
      <c r="E108" s="38">
        <v>119.57</v>
      </c>
      <c r="F108" s="39"/>
      <c r="G108" s="39"/>
      <c r="H108" s="39"/>
      <c r="I108" s="39"/>
      <c r="J108" s="39"/>
      <c r="K108" s="39"/>
      <c r="L108" s="39"/>
      <c r="M108" s="39"/>
    </row>
    <row r="109" spans="1:13" s="10" customFormat="1" ht="14.25">
      <c r="A109" s="26"/>
      <c r="B109" s="40"/>
      <c r="C109" s="34" t="s">
        <v>182</v>
      </c>
      <c r="D109" s="41"/>
      <c r="E109" s="29"/>
      <c r="F109" s="42"/>
      <c r="G109" s="42"/>
      <c r="H109" s="42"/>
      <c r="I109" s="42"/>
      <c r="J109" s="42"/>
      <c r="K109" s="42"/>
      <c r="L109" s="42"/>
      <c r="M109" s="42"/>
    </row>
    <row r="110" spans="1:13" ht="40.5">
      <c r="A110" s="24">
        <v>102</v>
      </c>
      <c r="B110" s="35" t="s">
        <v>183</v>
      </c>
      <c r="C110" s="36" t="s">
        <v>184</v>
      </c>
      <c r="D110" s="37" t="s">
        <v>18</v>
      </c>
      <c r="E110" s="38">
        <v>10.7</v>
      </c>
      <c r="F110" s="39"/>
      <c r="G110" s="39"/>
      <c r="H110" s="39"/>
      <c r="I110" s="39"/>
      <c r="J110" s="39"/>
      <c r="K110" s="39"/>
      <c r="L110" s="39"/>
      <c r="M110" s="39"/>
    </row>
    <row r="111" spans="1:13" ht="54">
      <c r="A111" s="24">
        <v>103</v>
      </c>
      <c r="B111" s="35" t="s">
        <v>185</v>
      </c>
      <c r="C111" s="36" t="s">
        <v>186</v>
      </c>
      <c r="D111" s="37" t="s">
        <v>18</v>
      </c>
      <c r="E111" s="38">
        <v>154.61500000000001</v>
      </c>
      <c r="F111" s="39"/>
      <c r="G111" s="39"/>
      <c r="H111" s="39"/>
      <c r="I111" s="39"/>
      <c r="J111" s="39"/>
      <c r="K111" s="39"/>
      <c r="L111" s="39"/>
      <c r="M111" s="39"/>
    </row>
    <row r="112" spans="1:13" ht="54">
      <c r="A112" s="24">
        <v>104</v>
      </c>
      <c r="B112" s="35" t="s">
        <v>185</v>
      </c>
      <c r="C112" s="36" t="s">
        <v>187</v>
      </c>
      <c r="D112" s="37" t="s">
        <v>18</v>
      </c>
      <c r="E112" s="38">
        <v>4.8</v>
      </c>
      <c r="F112" s="39"/>
      <c r="G112" s="39"/>
      <c r="H112" s="39"/>
      <c r="I112" s="39"/>
      <c r="J112" s="39"/>
      <c r="K112" s="39"/>
      <c r="L112" s="39"/>
      <c r="M112" s="39"/>
    </row>
    <row r="113" spans="1:13" ht="40.5">
      <c r="A113" s="24">
        <v>105</v>
      </c>
      <c r="B113" s="35" t="s">
        <v>188</v>
      </c>
      <c r="C113" s="36" t="s">
        <v>189</v>
      </c>
      <c r="D113" s="37" t="s">
        <v>190</v>
      </c>
      <c r="E113" s="38">
        <v>165</v>
      </c>
      <c r="F113" s="39"/>
      <c r="G113" s="39"/>
      <c r="H113" s="39"/>
      <c r="I113" s="39"/>
      <c r="J113" s="39"/>
      <c r="K113" s="39"/>
      <c r="L113" s="39"/>
      <c r="M113" s="39"/>
    </row>
    <row r="114" spans="1:13" ht="40.5">
      <c r="A114" s="24">
        <v>106</v>
      </c>
      <c r="B114" s="35" t="s">
        <v>191</v>
      </c>
      <c r="C114" s="36" t="s">
        <v>192</v>
      </c>
      <c r="D114" s="37" t="s">
        <v>18</v>
      </c>
      <c r="E114" s="38">
        <f>105.29+18.99</f>
        <v>124.28</v>
      </c>
      <c r="F114" s="39"/>
      <c r="G114" s="39"/>
      <c r="H114" s="39"/>
      <c r="I114" s="39"/>
      <c r="J114" s="39"/>
      <c r="K114" s="39"/>
      <c r="L114" s="39"/>
      <c r="M114" s="39"/>
    </row>
    <row r="115" spans="1:13" ht="40.5">
      <c r="A115" s="24">
        <v>107</v>
      </c>
      <c r="B115" s="35" t="s">
        <v>193</v>
      </c>
      <c r="C115" s="36" t="s">
        <v>194</v>
      </c>
      <c r="D115" s="37" t="s">
        <v>18</v>
      </c>
      <c r="E115" s="38">
        <v>40.229999999999997</v>
      </c>
      <c r="F115" s="39"/>
      <c r="G115" s="39"/>
      <c r="H115" s="39"/>
      <c r="I115" s="39"/>
      <c r="J115" s="39"/>
      <c r="K115" s="39"/>
      <c r="L115" s="39"/>
      <c r="M115" s="39"/>
    </row>
    <row r="116" spans="1:13" ht="40.5">
      <c r="A116" s="24">
        <v>108</v>
      </c>
      <c r="B116" s="35" t="s">
        <v>195</v>
      </c>
      <c r="C116" s="36" t="s">
        <v>196</v>
      </c>
      <c r="D116" s="37" t="s">
        <v>18</v>
      </c>
      <c r="E116" s="38">
        <v>128.63999999999999</v>
      </c>
      <c r="F116" s="39"/>
      <c r="G116" s="39"/>
      <c r="H116" s="39"/>
      <c r="I116" s="39"/>
      <c r="J116" s="39"/>
      <c r="K116" s="39"/>
      <c r="L116" s="39"/>
      <c r="M116" s="39"/>
    </row>
    <row r="117" spans="1:13" ht="40.5">
      <c r="A117" s="24">
        <v>109</v>
      </c>
      <c r="B117" s="35" t="s">
        <v>197</v>
      </c>
      <c r="C117" s="36" t="s">
        <v>198</v>
      </c>
      <c r="D117" s="37" t="s">
        <v>18</v>
      </c>
      <c r="E117" s="38">
        <v>21.43</v>
      </c>
      <c r="F117" s="39"/>
      <c r="G117" s="39"/>
      <c r="H117" s="39"/>
      <c r="I117" s="39"/>
      <c r="J117" s="39"/>
      <c r="K117" s="39"/>
      <c r="L117" s="39"/>
      <c r="M117" s="39"/>
    </row>
    <row r="118" spans="1:13" ht="40.5">
      <c r="A118" s="24">
        <v>110</v>
      </c>
      <c r="B118" s="35" t="s">
        <v>199</v>
      </c>
      <c r="C118" s="36" t="s">
        <v>200</v>
      </c>
      <c r="D118" s="37" t="s">
        <v>18</v>
      </c>
      <c r="E118" s="38">
        <v>7.48</v>
      </c>
      <c r="F118" s="39"/>
      <c r="G118" s="39"/>
      <c r="H118" s="39"/>
      <c r="I118" s="39"/>
      <c r="J118" s="39"/>
      <c r="K118" s="39"/>
      <c r="L118" s="39"/>
      <c r="M118" s="39"/>
    </row>
    <row r="119" spans="1:13" ht="54">
      <c r="A119" s="24">
        <v>111</v>
      </c>
      <c r="B119" s="35" t="s">
        <v>201</v>
      </c>
      <c r="C119" s="36" t="s">
        <v>202</v>
      </c>
      <c r="D119" s="37" t="s">
        <v>18</v>
      </c>
      <c r="E119" s="38">
        <v>81.290999999999997</v>
      </c>
      <c r="F119" s="39"/>
      <c r="G119" s="39"/>
      <c r="H119" s="39"/>
      <c r="I119" s="39"/>
      <c r="J119" s="39"/>
      <c r="K119" s="39"/>
      <c r="L119" s="39"/>
      <c r="M119" s="39"/>
    </row>
    <row r="120" spans="1:13" ht="54">
      <c r="A120" s="24">
        <v>112</v>
      </c>
      <c r="B120" s="35" t="s">
        <v>201</v>
      </c>
      <c r="C120" s="36" t="s">
        <v>203</v>
      </c>
      <c r="D120" s="37" t="s">
        <v>18</v>
      </c>
      <c r="E120" s="38">
        <v>11.58</v>
      </c>
      <c r="F120" s="39"/>
      <c r="G120" s="39"/>
      <c r="H120" s="39"/>
      <c r="I120" s="39"/>
      <c r="J120" s="39"/>
      <c r="K120" s="39"/>
      <c r="L120" s="39"/>
      <c r="M120" s="39"/>
    </row>
    <row r="121" spans="1:13" ht="54">
      <c r="A121" s="24">
        <v>113</v>
      </c>
      <c r="B121" s="35" t="s">
        <v>201</v>
      </c>
      <c r="C121" s="36" t="s">
        <v>204</v>
      </c>
      <c r="D121" s="37" t="s">
        <v>18</v>
      </c>
      <c r="E121" s="38">
        <v>12.122</v>
      </c>
      <c r="F121" s="39"/>
      <c r="G121" s="39"/>
      <c r="H121" s="39"/>
      <c r="I121" s="39"/>
      <c r="J121" s="39"/>
      <c r="K121" s="39"/>
      <c r="L121" s="39"/>
      <c r="M121" s="39"/>
    </row>
    <row r="122" spans="1:13" ht="54">
      <c r="A122" s="24">
        <v>114</v>
      </c>
      <c r="B122" s="35" t="s">
        <v>205</v>
      </c>
      <c r="C122" s="36" t="s">
        <v>206</v>
      </c>
      <c r="D122" s="37" t="s">
        <v>18</v>
      </c>
      <c r="E122" s="38">
        <f>239.81+3</f>
        <v>242.81</v>
      </c>
      <c r="F122" s="39"/>
      <c r="G122" s="39"/>
      <c r="H122" s="39"/>
      <c r="I122" s="39"/>
      <c r="J122" s="39"/>
      <c r="K122" s="39"/>
      <c r="L122" s="39"/>
      <c r="M122" s="39"/>
    </row>
    <row r="123" spans="1:13" ht="40.5">
      <c r="A123" s="24">
        <v>115</v>
      </c>
      <c r="B123" s="35" t="s">
        <v>207</v>
      </c>
      <c r="C123" s="36" t="s">
        <v>208</v>
      </c>
      <c r="D123" s="37" t="s">
        <v>18</v>
      </c>
      <c r="E123" s="38">
        <v>117.06</v>
      </c>
      <c r="F123" s="39"/>
      <c r="G123" s="39"/>
      <c r="H123" s="39"/>
      <c r="I123" s="39"/>
      <c r="J123" s="39"/>
      <c r="K123" s="39"/>
      <c r="L123" s="39"/>
      <c r="M123" s="39"/>
    </row>
    <row r="124" spans="1:13" ht="40.5">
      <c r="A124" s="24">
        <v>116</v>
      </c>
      <c r="B124" s="35" t="s">
        <v>209</v>
      </c>
      <c r="C124" s="36" t="s">
        <v>210</v>
      </c>
      <c r="D124" s="37" t="s">
        <v>18</v>
      </c>
      <c r="E124" s="38">
        <v>62.02</v>
      </c>
      <c r="F124" s="39"/>
      <c r="G124" s="39"/>
      <c r="H124" s="39"/>
      <c r="I124" s="39"/>
      <c r="J124" s="39"/>
      <c r="K124" s="39"/>
      <c r="L124" s="39"/>
      <c r="M124" s="39"/>
    </row>
    <row r="125" spans="1:13" ht="54">
      <c r="A125" s="24">
        <v>117</v>
      </c>
      <c r="B125" s="35" t="s">
        <v>211</v>
      </c>
      <c r="C125" s="36" t="s">
        <v>212</v>
      </c>
      <c r="D125" s="37" t="s">
        <v>49</v>
      </c>
      <c r="E125" s="38">
        <f>(241.84+491.69)/2.5</f>
        <v>293.41199999999998</v>
      </c>
      <c r="F125" s="39"/>
      <c r="G125" s="39"/>
      <c r="H125" s="39"/>
      <c r="I125" s="39"/>
      <c r="J125" s="39"/>
      <c r="K125" s="39"/>
      <c r="L125" s="39"/>
      <c r="M125" s="39"/>
    </row>
    <row r="126" spans="1:13" ht="54">
      <c r="A126" s="24">
        <v>118</v>
      </c>
      <c r="B126" s="35" t="s">
        <v>213</v>
      </c>
      <c r="C126" s="36" t="s">
        <v>214</v>
      </c>
      <c r="D126" s="37" t="s">
        <v>49</v>
      </c>
      <c r="E126" s="38">
        <f>4.65+11.7/0.8</f>
        <v>19.274999999999999</v>
      </c>
      <c r="F126" s="39"/>
      <c r="G126" s="39"/>
      <c r="H126" s="39"/>
      <c r="I126" s="39"/>
      <c r="J126" s="39"/>
      <c r="K126" s="39"/>
      <c r="L126" s="39"/>
      <c r="M126" s="39"/>
    </row>
    <row r="127" spans="1:13" ht="40.5">
      <c r="A127" s="24">
        <v>119</v>
      </c>
      <c r="B127" s="35" t="s">
        <v>215</v>
      </c>
      <c r="C127" s="36" t="s">
        <v>216</v>
      </c>
      <c r="D127" s="37" t="s">
        <v>18</v>
      </c>
      <c r="E127" s="38">
        <v>389.34</v>
      </c>
      <c r="F127" s="39"/>
      <c r="G127" s="39"/>
      <c r="H127" s="39"/>
      <c r="I127" s="39"/>
      <c r="J127" s="39"/>
      <c r="K127" s="39"/>
      <c r="L127" s="39"/>
      <c r="M127" s="39"/>
    </row>
    <row r="128" spans="1:13" ht="54">
      <c r="A128" s="24">
        <v>120</v>
      </c>
      <c r="B128" s="35" t="s">
        <v>217</v>
      </c>
      <c r="C128" s="36" t="s">
        <v>218</v>
      </c>
      <c r="D128" s="37" t="s">
        <v>49</v>
      </c>
      <c r="E128" s="38">
        <v>717.24</v>
      </c>
      <c r="F128" s="39"/>
      <c r="G128" s="39"/>
      <c r="H128" s="39"/>
      <c r="I128" s="39"/>
      <c r="J128" s="39"/>
      <c r="K128" s="39"/>
      <c r="L128" s="39"/>
      <c r="M128" s="39"/>
    </row>
    <row r="129" spans="1:14" s="9" customFormat="1" ht="54">
      <c r="A129" s="24">
        <v>121</v>
      </c>
      <c r="B129" s="35" t="s">
        <v>219</v>
      </c>
      <c r="C129" s="36" t="s">
        <v>220</v>
      </c>
      <c r="D129" s="37" t="s">
        <v>221</v>
      </c>
      <c r="E129" s="38">
        <v>3637.6039999999998</v>
      </c>
      <c r="F129" s="39"/>
      <c r="G129" s="39"/>
      <c r="H129" s="39"/>
      <c r="I129" s="39"/>
      <c r="J129" s="39"/>
      <c r="K129" s="39"/>
      <c r="L129" s="39"/>
      <c r="M129" s="39"/>
    </row>
    <row r="130" spans="1:14" ht="27">
      <c r="A130" s="24">
        <v>122</v>
      </c>
      <c r="B130" s="35" t="s">
        <v>222</v>
      </c>
      <c r="C130" s="36" t="s">
        <v>223</v>
      </c>
      <c r="D130" s="37" t="s">
        <v>224</v>
      </c>
      <c r="E130" s="38">
        <v>1.409</v>
      </c>
      <c r="F130" s="39"/>
      <c r="G130" s="39"/>
      <c r="H130" s="39"/>
      <c r="I130" s="39"/>
      <c r="J130" s="39"/>
      <c r="K130" s="39"/>
      <c r="L130" s="39"/>
      <c r="M130" s="39"/>
    </row>
    <row r="131" spans="1:14" ht="14.25">
      <c r="A131" s="24">
        <v>123</v>
      </c>
      <c r="B131" s="35" t="s">
        <v>225</v>
      </c>
      <c r="C131" s="36" t="s">
        <v>226</v>
      </c>
      <c r="D131" s="37" t="s">
        <v>18</v>
      </c>
      <c r="E131" s="38">
        <v>16900.12</v>
      </c>
      <c r="F131" s="39"/>
      <c r="G131" s="39"/>
      <c r="H131" s="39"/>
      <c r="I131" s="39"/>
      <c r="J131" s="39"/>
      <c r="K131" s="39"/>
      <c r="L131" s="39"/>
      <c r="M131" s="39"/>
    </row>
    <row r="132" spans="1:14" s="12" customFormat="1" ht="14.25">
      <c r="A132" s="26"/>
      <c r="B132" s="40"/>
      <c r="C132" s="34" t="s">
        <v>227</v>
      </c>
      <c r="D132" s="41"/>
      <c r="E132" s="29"/>
      <c r="F132" s="42"/>
      <c r="G132" s="42"/>
      <c r="H132" s="42"/>
      <c r="I132" s="42"/>
      <c r="J132" s="42"/>
      <c r="K132" s="42"/>
      <c r="L132" s="42"/>
      <c r="M132" s="42"/>
    </row>
    <row r="133" spans="1:14" s="13" customFormat="1" ht="94.5">
      <c r="A133" s="24">
        <v>124</v>
      </c>
      <c r="B133" s="35" t="s">
        <v>228</v>
      </c>
      <c r="C133" s="36" t="s">
        <v>229</v>
      </c>
      <c r="D133" s="37" t="s">
        <v>49</v>
      </c>
      <c r="E133" s="38">
        <v>2268.5</v>
      </c>
      <c r="F133" s="44"/>
      <c r="G133" s="44"/>
      <c r="H133" s="44"/>
      <c r="I133" s="44"/>
      <c r="J133" s="44"/>
      <c r="K133" s="44"/>
      <c r="L133" s="44"/>
      <c r="M133" s="44"/>
    </row>
    <row r="134" spans="1:14" s="13" customFormat="1" ht="94.5">
      <c r="A134" s="24">
        <v>125</v>
      </c>
      <c r="B134" s="35" t="s">
        <v>228</v>
      </c>
      <c r="C134" s="36" t="s">
        <v>230</v>
      </c>
      <c r="D134" s="37" t="s">
        <v>49</v>
      </c>
      <c r="E134" s="38">
        <v>214.42</v>
      </c>
      <c r="F134" s="44"/>
      <c r="G134" s="44"/>
      <c r="H134" s="44"/>
      <c r="I134" s="44"/>
      <c r="J134" s="44"/>
      <c r="K134" s="44"/>
      <c r="L134" s="44"/>
      <c r="M134" s="44"/>
    </row>
    <row r="135" spans="1:14" s="13" customFormat="1" ht="94.5">
      <c r="A135" s="24">
        <v>126</v>
      </c>
      <c r="B135" s="35" t="s">
        <v>228</v>
      </c>
      <c r="C135" s="36" t="s">
        <v>231</v>
      </c>
      <c r="D135" s="37" t="s">
        <v>49</v>
      </c>
      <c r="E135" s="38">
        <v>535.05999999999995</v>
      </c>
      <c r="F135" s="44"/>
      <c r="G135" s="44"/>
      <c r="H135" s="44"/>
      <c r="I135" s="44"/>
      <c r="J135" s="44"/>
      <c r="K135" s="44"/>
      <c r="L135" s="44"/>
      <c r="M135" s="44"/>
    </row>
    <row r="136" spans="1:14" s="13" customFormat="1" ht="94.5">
      <c r="A136" s="24">
        <v>127</v>
      </c>
      <c r="B136" s="35" t="s">
        <v>228</v>
      </c>
      <c r="C136" s="36" t="s">
        <v>232</v>
      </c>
      <c r="D136" s="37" t="s">
        <v>49</v>
      </c>
      <c r="E136" s="38">
        <v>76.757999999999996</v>
      </c>
      <c r="F136" s="44"/>
      <c r="G136" s="44"/>
      <c r="H136" s="44"/>
      <c r="I136" s="44"/>
      <c r="J136" s="44"/>
      <c r="K136" s="44"/>
      <c r="L136" s="44"/>
      <c r="M136" s="44"/>
    </row>
    <row r="137" spans="1:14" s="13" customFormat="1" ht="94.5">
      <c r="A137" s="24">
        <v>128</v>
      </c>
      <c r="B137" s="35" t="s">
        <v>228</v>
      </c>
      <c r="C137" s="36" t="s">
        <v>233</v>
      </c>
      <c r="D137" s="37" t="s">
        <v>49</v>
      </c>
      <c r="E137" s="38">
        <v>135.273</v>
      </c>
      <c r="F137" s="44"/>
      <c r="G137" s="44"/>
      <c r="H137" s="44"/>
      <c r="I137" s="44"/>
      <c r="J137" s="44"/>
      <c r="K137" s="44"/>
      <c r="L137" s="44"/>
      <c r="M137" s="44"/>
    </row>
    <row r="138" spans="1:14" s="13" customFormat="1" ht="94.5">
      <c r="A138" s="24">
        <v>129</v>
      </c>
      <c r="B138" s="35" t="s">
        <v>228</v>
      </c>
      <c r="C138" s="36" t="s">
        <v>234</v>
      </c>
      <c r="D138" s="37" t="s">
        <v>49</v>
      </c>
      <c r="E138" s="38">
        <v>253.08500000000001</v>
      </c>
      <c r="F138" s="44"/>
      <c r="G138" s="44"/>
      <c r="H138" s="44"/>
      <c r="I138" s="44"/>
      <c r="J138" s="44"/>
      <c r="K138" s="44"/>
      <c r="L138" s="44"/>
      <c r="M138" s="44"/>
    </row>
    <row r="139" spans="1:14" s="14" customFormat="1" ht="94.5">
      <c r="A139" s="24">
        <v>130</v>
      </c>
      <c r="B139" s="35" t="s">
        <v>235</v>
      </c>
      <c r="C139" s="36" t="s">
        <v>236</v>
      </c>
      <c r="D139" s="37" t="s">
        <v>49</v>
      </c>
      <c r="E139" s="38">
        <v>17.038</v>
      </c>
      <c r="F139" s="44"/>
      <c r="G139" s="44"/>
      <c r="H139" s="44"/>
      <c r="I139" s="44"/>
      <c r="J139" s="44"/>
      <c r="K139" s="44"/>
      <c r="L139" s="44"/>
      <c r="M139" s="44"/>
      <c r="N139" s="13"/>
    </row>
    <row r="140" spans="1:14" s="14" customFormat="1" ht="94.5">
      <c r="A140" s="24">
        <v>131</v>
      </c>
      <c r="B140" s="35" t="s">
        <v>235</v>
      </c>
      <c r="C140" s="36" t="s">
        <v>237</v>
      </c>
      <c r="D140" s="37" t="s">
        <v>49</v>
      </c>
      <c r="E140" s="38">
        <v>112.49299999999999</v>
      </c>
      <c r="F140" s="44"/>
      <c r="G140" s="44"/>
      <c r="H140" s="44"/>
      <c r="I140" s="44"/>
      <c r="J140" s="44"/>
      <c r="K140" s="44"/>
      <c r="L140" s="44"/>
      <c r="M140" s="44"/>
      <c r="N140" s="13"/>
    </row>
    <row r="141" spans="1:14" s="13" customFormat="1" ht="27">
      <c r="A141" s="24">
        <v>132</v>
      </c>
      <c r="B141" s="35" t="s">
        <v>238</v>
      </c>
      <c r="C141" s="36" t="s">
        <v>239</v>
      </c>
      <c r="D141" s="37" t="s">
        <v>224</v>
      </c>
      <c r="E141" s="38">
        <f>5.987+0.635+1.829+0.302+0.62+1.513+0.797</f>
        <v>11.683</v>
      </c>
      <c r="F141" s="43"/>
      <c r="G141" s="44"/>
      <c r="H141" s="44"/>
      <c r="I141" s="44"/>
      <c r="J141" s="44"/>
      <c r="K141" s="44"/>
      <c r="L141" s="44"/>
      <c r="M141" s="44"/>
    </row>
    <row r="142" spans="1:14" s="15" customFormat="1" ht="40.5">
      <c r="A142" s="24">
        <v>133</v>
      </c>
      <c r="B142" s="35" t="s">
        <v>240</v>
      </c>
      <c r="C142" s="36" t="s">
        <v>241</v>
      </c>
      <c r="D142" s="37" t="s">
        <v>242</v>
      </c>
      <c r="E142" s="38">
        <v>2</v>
      </c>
      <c r="F142" s="44"/>
      <c r="G142" s="44"/>
      <c r="H142" s="44"/>
      <c r="I142" s="44"/>
      <c r="J142" s="44"/>
      <c r="K142" s="44"/>
      <c r="L142" s="44"/>
      <c r="M142" s="44"/>
    </row>
    <row r="143" spans="1:14" s="15" customFormat="1" ht="40.5">
      <c r="A143" s="24">
        <v>134</v>
      </c>
      <c r="B143" s="35" t="s">
        <v>243</v>
      </c>
      <c r="C143" s="36" t="s">
        <v>244</v>
      </c>
      <c r="D143" s="37" t="s">
        <v>242</v>
      </c>
      <c r="E143" s="38">
        <v>2</v>
      </c>
      <c r="F143" s="44"/>
      <c r="G143" s="44"/>
      <c r="H143" s="44"/>
      <c r="I143" s="44"/>
      <c r="J143" s="44"/>
      <c r="K143" s="44"/>
      <c r="L143" s="44"/>
      <c r="M143" s="44"/>
    </row>
    <row r="144" spans="1:14" s="14" customFormat="1" ht="40.5">
      <c r="A144" s="24">
        <v>135</v>
      </c>
      <c r="B144" s="35" t="s">
        <v>240</v>
      </c>
      <c r="C144" s="36" t="s">
        <v>245</v>
      </c>
      <c r="D144" s="37" t="s">
        <v>242</v>
      </c>
      <c r="E144" s="38">
        <v>12</v>
      </c>
      <c r="F144" s="43"/>
      <c r="G144" s="44"/>
      <c r="H144" s="44"/>
      <c r="I144" s="44"/>
      <c r="J144" s="44"/>
      <c r="K144" s="44"/>
      <c r="L144" s="44"/>
      <c r="M144" s="44"/>
    </row>
    <row r="145" spans="1:14" s="14" customFormat="1" ht="40.5">
      <c r="A145" s="24">
        <v>136</v>
      </c>
      <c r="B145" s="35" t="s">
        <v>240</v>
      </c>
      <c r="C145" s="36" t="s">
        <v>246</v>
      </c>
      <c r="D145" s="37" t="s">
        <v>242</v>
      </c>
      <c r="E145" s="38">
        <v>167</v>
      </c>
      <c r="F145" s="43"/>
      <c r="G145" s="44"/>
      <c r="H145" s="44"/>
      <c r="I145" s="44"/>
      <c r="J145" s="44"/>
      <c r="K145" s="44"/>
      <c r="L145" s="44"/>
      <c r="M145" s="44"/>
    </row>
    <row r="146" spans="1:14" s="14" customFormat="1" ht="40.5">
      <c r="A146" s="24">
        <v>137</v>
      </c>
      <c r="B146" s="35" t="s">
        <v>240</v>
      </c>
      <c r="C146" s="36" t="s">
        <v>247</v>
      </c>
      <c r="D146" s="37" t="s">
        <v>242</v>
      </c>
      <c r="E146" s="38">
        <v>3</v>
      </c>
      <c r="F146" s="43"/>
      <c r="G146" s="44"/>
      <c r="H146" s="44"/>
      <c r="I146" s="44"/>
      <c r="J146" s="44"/>
      <c r="K146" s="44"/>
      <c r="L146" s="44"/>
      <c r="M146" s="44"/>
    </row>
    <row r="147" spans="1:14" s="14" customFormat="1" ht="40.5">
      <c r="A147" s="24">
        <v>138</v>
      </c>
      <c r="B147" s="35" t="s">
        <v>240</v>
      </c>
      <c r="C147" s="36" t="s">
        <v>248</v>
      </c>
      <c r="D147" s="37" t="s">
        <v>242</v>
      </c>
      <c r="E147" s="38">
        <v>2</v>
      </c>
      <c r="F147" s="43"/>
      <c r="G147" s="44"/>
      <c r="H147" s="44"/>
      <c r="I147" s="44"/>
      <c r="J147" s="44"/>
      <c r="K147" s="44"/>
      <c r="L147" s="44"/>
      <c r="M147" s="44"/>
    </row>
    <row r="148" spans="1:14" s="14" customFormat="1" ht="40.5">
      <c r="A148" s="24">
        <v>139</v>
      </c>
      <c r="B148" s="35" t="s">
        <v>240</v>
      </c>
      <c r="C148" s="36" t="s">
        <v>249</v>
      </c>
      <c r="D148" s="37" t="s">
        <v>242</v>
      </c>
      <c r="E148" s="38">
        <v>18</v>
      </c>
      <c r="F148" s="43"/>
      <c r="G148" s="44"/>
      <c r="H148" s="44"/>
      <c r="I148" s="44"/>
      <c r="J148" s="44"/>
      <c r="K148" s="44"/>
      <c r="L148" s="44"/>
      <c r="M148" s="44"/>
    </row>
    <row r="149" spans="1:14" s="14" customFormat="1" ht="40.5">
      <c r="A149" s="24">
        <v>140</v>
      </c>
      <c r="B149" s="35" t="s">
        <v>240</v>
      </c>
      <c r="C149" s="36" t="s">
        <v>250</v>
      </c>
      <c r="D149" s="37" t="s">
        <v>242</v>
      </c>
      <c r="E149" s="38">
        <v>2</v>
      </c>
      <c r="F149" s="43"/>
      <c r="G149" s="44"/>
      <c r="H149" s="44"/>
      <c r="I149" s="44"/>
      <c r="J149" s="44"/>
      <c r="K149" s="44"/>
      <c r="L149" s="44"/>
      <c r="M149" s="44"/>
    </row>
    <row r="150" spans="1:14" s="15" customFormat="1" ht="40.5">
      <c r="A150" s="24">
        <v>141</v>
      </c>
      <c r="B150" s="35" t="s">
        <v>240</v>
      </c>
      <c r="C150" s="36" t="s">
        <v>251</v>
      </c>
      <c r="D150" s="37" t="s">
        <v>242</v>
      </c>
      <c r="E150" s="38">
        <v>1</v>
      </c>
      <c r="F150" s="44"/>
      <c r="G150" s="44"/>
      <c r="H150" s="44"/>
      <c r="I150" s="44"/>
      <c r="J150" s="44"/>
      <c r="K150" s="44"/>
      <c r="L150" s="44"/>
      <c r="M150" s="44"/>
    </row>
    <row r="151" spans="1:14" s="15" customFormat="1" ht="40.5">
      <c r="A151" s="24">
        <v>142</v>
      </c>
      <c r="B151" s="35" t="s">
        <v>252</v>
      </c>
      <c r="C151" s="36" t="s">
        <v>253</v>
      </c>
      <c r="D151" s="37" t="s">
        <v>242</v>
      </c>
      <c r="E151" s="38">
        <v>2</v>
      </c>
      <c r="F151" s="44"/>
      <c r="G151" s="44"/>
      <c r="H151" s="44"/>
      <c r="I151" s="44"/>
      <c r="J151" s="44"/>
      <c r="K151" s="44"/>
      <c r="L151" s="44"/>
      <c r="M151" s="44"/>
    </row>
    <row r="152" spans="1:14" s="14" customFormat="1" ht="40.5">
      <c r="A152" s="24">
        <v>143</v>
      </c>
      <c r="B152" s="35" t="s">
        <v>240</v>
      </c>
      <c r="C152" s="36" t="s">
        <v>254</v>
      </c>
      <c r="D152" s="37" t="s">
        <v>242</v>
      </c>
      <c r="E152" s="38">
        <v>3</v>
      </c>
      <c r="F152" s="43"/>
      <c r="G152" s="44"/>
      <c r="H152" s="44"/>
      <c r="I152" s="44"/>
      <c r="J152" s="44"/>
      <c r="K152" s="44"/>
      <c r="L152" s="44"/>
      <c r="M152" s="44"/>
    </row>
    <row r="153" spans="1:14" s="14" customFormat="1" ht="40.5">
      <c r="A153" s="24">
        <v>144</v>
      </c>
      <c r="B153" s="35" t="s">
        <v>240</v>
      </c>
      <c r="C153" s="36" t="s">
        <v>255</v>
      </c>
      <c r="D153" s="37" t="s">
        <v>242</v>
      </c>
      <c r="E153" s="38">
        <v>2</v>
      </c>
      <c r="F153" s="43"/>
      <c r="G153" s="44"/>
      <c r="H153" s="44"/>
      <c r="I153" s="44"/>
      <c r="J153" s="44"/>
      <c r="K153" s="44"/>
      <c r="L153" s="44"/>
      <c r="M153" s="44"/>
    </row>
    <row r="154" spans="1:14" s="14" customFormat="1" ht="27">
      <c r="A154" s="24">
        <v>145</v>
      </c>
      <c r="B154" s="35" t="s">
        <v>256</v>
      </c>
      <c r="C154" s="36" t="s">
        <v>257</v>
      </c>
      <c r="D154" s="37" t="s">
        <v>242</v>
      </c>
      <c r="E154" s="38">
        <v>30</v>
      </c>
      <c r="F154" s="43"/>
      <c r="G154" s="44"/>
      <c r="H154" s="44"/>
      <c r="I154" s="44"/>
      <c r="J154" s="44"/>
      <c r="K154" s="44"/>
      <c r="L154" s="44"/>
      <c r="M154" s="44"/>
    </row>
    <row r="155" spans="1:14" s="14" customFormat="1" ht="27">
      <c r="A155" s="24">
        <v>146</v>
      </c>
      <c r="B155" s="35" t="s">
        <v>256</v>
      </c>
      <c r="C155" s="36" t="s">
        <v>258</v>
      </c>
      <c r="D155" s="37" t="s">
        <v>242</v>
      </c>
      <c r="E155" s="38">
        <v>45</v>
      </c>
      <c r="F155" s="43"/>
      <c r="G155" s="44"/>
      <c r="H155" s="44"/>
      <c r="I155" s="44"/>
      <c r="J155" s="44"/>
      <c r="K155" s="44"/>
      <c r="L155" s="44"/>
      <c r="M155" s="44"/>
    </row>
    <row r="156" spans="1:14" s="14" customFormat="1" ht="27">
      <c r="A156" s="24">
        <v>147</v>
      </c>
      <c r="B156" s="35" t="s">
        <v>256</v>
      </c>
      <c r="C156" s="36" t="s">
        <v>259</v>
      </c>
      <c r="D156" s="37" t="s">
        <v>242</v>
      </c>
      <c r="E156" s="38">
        <v>9</v>
      </c>
      <c r="F156" s="43"/>
      <c r="G156" s="44"/>
      <c r="H156" s="44"/>
      <c r="I156" s="44"/>
      <c r="J156" s="44"/>
      <c r="K156" s="44"/>
      <c r="L156" s="44"/>
      <c r="M156" s="44"/>
    </row>
    <row r="157" spans="1:14" s="16" customFormat="1" ht="27">
      <c r="A157" s="24">
        <v>148</v>
      </c>
      <c r="B157" s="35" t="s">
        <v>260</v>
      </c>
      <c r="C157" s="36" t="s">
        <v>261</v>
      </c>
      <c r="D157" s="37" t="s">
        <v>242</v>
      </c>
      <c r="E157" s="38">
        <v>1</v>
      </c>
      <c r="F157" s="43"/>
      <c r="G157" s="44"/>
      <c r="H157" s="44"/>
      <c r="I157" s="44"/>
      <c r="J157" s="44"/>
      <c r="K157" s="44"/>
      <c r="L157" s="44"/>
      <c r="M157" s="44"/>
    </row>
    <row r="158" spans="1:14" s="14" customFormat="1" ht="94.5">
      <c r="A158" s="24">
        <v>149</v>
      </c>
      <c r="B158" s="35" t="s">
        <v>228</v>
      </c>
      <c r="C158" s="36" t="s">
        <v>262</v>
      </c>
      <c r="D158" s="37" t="s">
        <v>49</v>
      </c>
      <c r="E158" s="38">
        <v>42.23</v>
      </c>
      <c r="F158" s="44"/>
      <c r="G158" s="44"/>
      <c r="H158" s="44"/>
      <c r="I158" s="44"/>
      <c r="J158" s="44"/>
      <c r="K158" s="44"/>
      <c r="L158" s="44"/>
      <c r="M158" s="44"/>
      <c r="N158" s="13"/>
    </row>
    <row r="159" spans="1:14" s="14" customFormat="1" ht="94.5">
      <c r="A159" s="24">
        <v>150</v>
      </c>
      <c r="B159" s="35" t="s">
        <v>228</v>
      </c>
      <c r="C159" s="36" t="s">
        <v>263</v>
      </c>
      <c r="D159" s="37" t="s">
        <v>49</v>
      </c>
      <c r="E159" s="38">
        <v>890.08699999999999</v>
      </c>
      <c r="F159" s="44"/>
      <c r="G159" s="44"/>
      <c r="H159" s="44"/>
      <c r="I159" s="44"/>
      <c r="J159" s="44"/>
      <c r="K159" s="44"/>
      <c r="L159" s="44"/>
      <c r="M159" s="44"/>
      <c r="N159" s="13"/>
    </row>
    <row r="160" spans="1:14" s="14" customFormat="1" ht="94.5">
      <c r="A160" s="24">
        <v>151</v>
      </c>
      <c r="B160" s="35" t="s">
        <v>228</v>
      </c>
      <c r="C160" s="36" t="s">
        <v>264</v>
      </c>
      <c r="D160" s="37" t="s">
        <v>49</v>
      </c>
      <c r="E160" s="38">
        <v>2722.212</v>
      </c>
      <c r="F160" s="44"/>
      <c r="G160" s="44"/>
      <c r="H160" s="44"/>
      <c r="I160" s="44"/>
      <c r="J160" s="44"/>
      <c r="K160" s="44"/>
      <c r="L160" s="44"/>
      <c r="M160" s="44"/>
      <c r="N160" s="13"/>
    </row>
    <row r="161" spans="1:14" s="14" customFormat="1" ht="94.5">
      <c r="A161" s="24">
        <v>152</v>
      </c>
      <c r="B161" s="35" t="s">
        <v>228</v>
      </c>
      <c r="C161" s="36" t="s">
        <v>265</v>
      </c>
      <c r="D161" s="37" t="s">
        <v>49</v>
      </c>
      <c r="E161" s="38">
        <v>157.5</v>
      </c>
      <c r="F161" s="44"/>
      <c r="G161" s="44"/>
      <c r="H161" s="44"/>
      <c r="I161" s="44"/>
      <c r="J161" s="44"/>
      <c r="K161" s="44"/>
      <c r="L161" s="44"/>
      <c r="M161" s="44"/>
      <c r="N161" s="13"/>
    </row>
    <row r="162" spans="1:14" s="14" customFormat="1" ht="94.5">
      <c r="A162" s="24">
        <v>153</v>
      </c>
      <c r="B162" s="35" t="s">
        <v>228</v>
      </c>
      <c r="C162" s="36" t="s">
        <v>266</v>
      </c>
      <c r="D162" s="37" t="s">
        <v>49</v>
      </c>
      <c r="E162" s="38">
        <v>313.97000000000003</v>
      </c>
      <c r="F162" s="44"/>
      <c r="G162" s="44"/>
      <c r="H162" s="44"/>
      <c r="I162" s="44"/>
      <c r="J162" s="44"/>
      <c r="K162" s="44"/>
      <c r="L162" s="44"/>
      <c r="M162" s="44"/>
      <c r="N162" s="13"/>
    </row>
    <row r="163" spans="1:14" s="14" customFormat="1" ht="94.5">
      <c r="A163" s="24">
        <v>154</v>
      </c>
      <c r="B163" s="35" t="s">
        <v>228</v>
      </c>
      <c r="C163" s="36" t="s">
        <v>267</v>
      </c>
      <c r="D163" s="37" t="s">
        <v>49</v>
      </c>
      <c r="E163" s="38">
        <v>48.55</v>
      </c>
      <c r="F163" s="44"/>
      <c r="G163" s="44"/>
      <c r="H163" s="44"/>
      <c r="I163" s="44"/>
      <c r="J163" s="44"/>
      <c r="K163" s="44"/>
      <c r="L163" s="44"/>
      <c r="M163" s="44"/>
      <c r="N163" s="13"/>
    </row>
    <row r="164" spans="1:14" s="13" customFormat="1" ht="27">
      <c r="A164" s="24">
        <v>155</v>
      </c>
      <c r="B164" s="35" t="s">
        <v>238</v>
      </c>
      <c r="C164" s="36" t="s">
        <v>239</v>
      </c>
      <c r="D164" s="37" t="s">
        <v>224</v>
      </c>
      <c r="E164" s="38">
        <v>20.452999999999999</v>
      </c>
      <c r="F164" s="43"/>
      <c r="G164" s="44"/>
      <c r="H164" s="44"/>
      <c r="I164" s="44"/>
      <c r="J164" s="44"/>
      <c r="K164" s="44"/>
      <c r="L164" s="44"/>
      <c r="M164" s="44"/>
    </row>
    <row r="165" spans="1:14" s="14" customFormat="1" ht="94.5">
      <c r="A165" s="24">
        <v>156</v>
      </c>
      <c r="B165" s="35" t="s">
        <v>235</v>
      </c>
      <c r="C165" s="36" t="s">
        <v>268</v>
      </c>
      <c r="D165" s="37" t="s">
        <v>49</v>
      </c>
      <c r="E165" s="38">
        <v>55.83</v>
      </c>
      <c r="F165" s="44"/>
      <c r="G165" s="44"/>
      <c r="H165" s="44"/>
      <c r="I165" s="44"/>
      <c r="J165" s="44"/>
      <c r="K165" s="44"/>
      <c r="L165" s="44"/>
      <c r="M165" s="44"/>
      <c r="N165" s="13"/>
    </row>
    <row r="166" spans="1:14" s="14" customFormat="1" ht="94.5">
      <c r="A166" s="24">
        <v>157</v>
      </c>
      <c r="B166" s="35" t="s">
        <v>235</v>
      </c>
      <c r="C166" s="36" t="s">
        <v>269</v>
      </c>
      <c r="D166" s="37" t="s">
        <v>49</v>
      </c>
      <c r="E166" s="38">
        <v>50.57</v>
      </c>
      <c r="F166" s="44"/>
      <c r="G166" s="44"/>
      <c r="H166" s="44"/>
      <c r="I166" s="44"/>
      <c r="J166" s="44"/>
      <c r="K166" s="44"/>
      <c r="L166" s="44"/>
      <c r="M166" s="44"/>
      <c r="N166" s="13"/>
    </row>
    <row r="167" spans="1:14" s="14" customFormat="1" ht="40.5">
      <c r="A167" s="24">
        <v>158</v>
      </c>
      <c r="B167" s="35" t="s">
        <v>240</v>
      </c>
      <c r="C167" s="36" t="s">
        <v>245</v>
      </c>
      <c r="D167" s="37" t="s">
        <v>242</v>
      </c>
      <c r="E167" s="38">
        <v>114</v>
      </c>
      <c r="F167" s="43"/>
      <c r="G167" s="44"/>
      <c r="H167" s="44"/>
      <c r="I167" s="44"/>
      <c r="J167" s="44"/>
      <c r="K167" s="44"/>
      <c r="L167" s="44"/>
      <c r="M167" s="44"/>
    </row>
    <row r="168" spans="1:14" s="14" customFormat="1" ht="40.5">
      <c r="A168" s="24">
        <v>159</v>
      </c>
      <c r="B168" s="35" t="s">
        <v>240</v>
      </c>
      <c r="C168" s="36" t="s">
        <v>246</v>
      </c>
      <c r="D168" s="37" t="s">
        <v>242</v>
      </c>
      <c r="E168" s="38">
        <v>86</v>
      </c>
      <c r="F168" s="43"/>
      <c r="G168" s="44"/>
      <c r="H168" s="44"/>
      <c r="I168" s="44"/>
      <c r="J168" s="44"/>
      <c r="K168" s="44"/>
      <c r="L168" s="44"/>
      <c r="M168" s="44"/>
    </row>
    <row r="169" spans="1:14" s="15" customFormat="1" ht="40.5">
      <c r="A169" s="24">
        <v>160</v>
      </c>
      <c r="B169" s="35" t="s">
        <v>240</v>
      </c>
      <c r="C169" s="36" t="s">
        <v>251</v>
      </c>
      <c r="D169" s="37" t="s">
        <v>242</v>
      </c>
      <c r="E169" s="38">
        <v>16</v>
      </c>
      <c r="F169" s="44"/>
      <c r="G169" s="44"/>
      <c r="H169" s="44"/>
      <c r="I169" s="44"/>
      <c r="J169" s="44"/>
      <c r="K169" s="44"/>
      <c r="L169" s="44"/>
      <c r="M169" s="44"/>
    </row>
    <row r="170" spans="1:14" s="14" customFormat="1" ht="40.5">
      <c r="A170" s="24">
        <v>161</v>
      </c>
      <c r="B170" s="35" t="s">
        <v>240</v>
      </c>
      <c r="C170" s="36" t="s">
        <v>248</v>
      </c>
      <c r="D170" s="37" t="s">
        <v>242</v>
      </c>
      <c r="E170" s="38">
        <v>15</v>
      </c>
      <c r="F170" s="43"/>
      <c r="G170" s="44"/>
      <c r="H170" s="44"/>
      <c r="I170" s="44"/>
      <c r="J170" s="44"/>
      <c r="K170" s="44"/>
      <c r="L170" s="44"/>
      <c r="M170" s="44"/>
    </row>
    <row r="171" spans="1:14" s="14" customFormat="1" ht="40.5">
      <c r="A171" s="24">
        <v>162</v>
      </c>
      <c r="B171" s="35" t="s">
        <v>240</v>
      </c>
      <c r="C171" s="36" t="s">
        <v>270</v>
      </c>
      <c r="D171" s="37" t="s">
        <v>242</v>
      </c>
      <c r="E171" s="38">
        <v>1</v>
      </c>
      <c r="F171" s="43"/>
      <c r="G171" s="44"/>
      <c r="H171" s="44"/>
      <c r="I171" s="44"/>
      <c r="J171" s="44"/>
      <c r="K171" s="44"/>
      <c r="L171" s="44"/>
      <c r="M171" s="44"/>
    </row>
    <row r="172" spans="1:14" s="14" customFormat="1" ht="40.5">
      <c r="A172" s="24">
        <v>163</v>
      </c>
      <c r="B172" s="35" t="s">
        <v>240</v>
      </c>
      <c r="C172" s="36" t="s">
        <v>271</v>
      </c>
      <c r="D172" s="37" t="s">
        <v>242</v>
      </c>
      <c r="E172" s="38">
        <v>1</v>
      </c>
      <c r="F172" s="43"/>
      <c r="G172" s="44"/>
      <c r="H172" s="44"/>
      <c r="I172" s="44"/>
      <c r="J172" s="44"/>
      <c r="K172" s="44"/>
      <c r="L172" s="44"/>
      <c r="M172" s="44"/>
    </row>
    <row r="173" spans="1:14" s="14" customFormat="1" ht="27">
      <c r="A173" s="24">
        <v>164</v>
      </c>
      <c r="B173" s="35" t="s">
        <v>256</v>
      </c>
      <c r="C173" s="36" t="s">
        <v>272</v>
      </c>
      <c r="D173" s="37" t="s">
        <v>242</v>
      </c>
      <c r="E173" s="38">
        <v>15</v>
      </c>
      <c r="F173" s="43"/>
      <c r="G173" s="44"/>
      <c r="H173" s="44"/>
      <c r="I173" s="44"/>
      <c r="J173" s="44"/>
      <c r="K173" s="44"/>
      <c r="L173" s="44"/>
      <c r="M173" s="44"/>
    </row>
    <row r="174" spans="1:14" s="14" customFormat="1" ht="27">
      <c r="A174" s="24">
        <v>165</v>
      </c>
      <c r="B174" s="35" t="s">
        <v>256</v>
      </c>
      <c r="C174" s="36" t="s">
        <v>273</v>
      </c>
      <c r="D174" s="37" t="s">
        <v>242</v>
      </c>
      <c r="E174" s="38">
        <v>30</v>
      </c>
      <c r="F174" s="43"/>
      <c r="G174" s="44"/>
      <c r="H174" s="44"/>
      <c r="I174" s="44"/>
      <c r="J174" s="44"/>
      <c r="K174" s="44"/>
      <c r="L174" s="44"/>
      <c r="M174" s="44"/>
    </row>
    <row r="175" spans="1:14" s="14" customFormat="1" ht="27">
      <c r="A175" s="24">
        <v>166</v>
      </c>
      <c r="B175" s="35" t="s">
        <v>256</v>
      </c>
      <c r="C175" s="36" t="s">
        <v>274</v>
      </c>
      <c r="D175" s="37" t="s">
        <v>242</v>
      </c>
      <c r="E175" s="38">
        <v>45</v>
      </c>
      <c r="F175" s="43"/>
      <c r="G175" s="44"/>
      <c r="H175" s="44"/>
      <c r="I175" s="44"/>
      <c r="J175" s="44"/>
      <c r="K175" s="44"/>
      <c r="L175" s="44"/>
      <c r="M175" s="44"/>
    </row>
    <row r="176" spans="1:14" s="14" customFormat="1" ht="27">
      <c r="A176" s="24">
        <v>167</v>
      </c>
      <c r="B176" s="35" t="s">
        <v>256</v>
      </c>
      <c r="C176" s="36" t="s">
        <v>257</v>
      </c>
      <c r="D176" s="37" t="s">
        <v>242</v>
      </c>
      <c r="E176" s="38">
        <v>60</v>
      </c>
      <c r="F176" s="43"/>
      <c r="G176" s="44"/>
      <c r="H176" s="44"/>
      <c r="I176" s="44"/>
      <c r="J176" s="44"/>
      <c r="K176" s="44"/>
      <c r="L176" s="44"/>
      <c r="M176" s="44"/>
    </row>
    <row r="177" spans="1:14" s="14" customFormat="1" ht="27">
      <c r="A177" s="24">
        <v>168</v>
      </c>
      <c r="B177" s="35" t="s">
        <v>256</v>
      </c>
      <c r="C177" s="36" t="s">
        <v>275</v>
      </c>
      <c r="D177" s="37" t="s">
        <v>242</v>
      </c>
      <c r="E177" s="38">
        <v>3</v>
      </c>
      <c r="F177" s="43"/>
      <c r="G177" s="44"/>
      <c r="H177" s="44"/>
      <c r="I177" s="44"/>
      <c r="J177" s="44"/>
      <c r="K177" s="44"/>
      <c r="L177" s="44"/>
      <c r="M177" s="44"/>
    </row>
    <row r="178" spans="1:14" s="14" customFormat="1" ht="27">
      <c r="A178" s="24">
        <v>169</v>
      </c>
      <c r="B178" s="35" t="s">
        <v>256</v>
      </c>
      <c r="C178" s="36" t="s">
        <v>259</v>
      </c>
      <c r="D178" s="37" t="s">
        <v>242</v>
      </c>
      <c r="E178" s="38">
        <v>8</v>
      </c>
      <c r="F178" s="43"/>
      <c r="G178" s="44"/>
      <c r="H178" s="44"/>
      <c r="I178" s="44"/>
      <c r="J178" s="44"/>
      <c r="K178" s="44"/>
      <c r="L178" s="44"/>
      <c r="M178" s="44"/>
    </row>
    <row r="179" spans="1:14" s="14" customFormat="1" ht="40.5">
      <c r="A179" s="24">
        <v>170</v>
      </c>
      <c r="B179" s="35" t="s">
        <v>276</v>
      </c>
      <c r="C179" s="36" t="s">
        <v>277</v>
      </c>
      <c r="D179" s="37" t="s">
        <v>278</v>
      </c>
      <c r="E179" s="38">
        <v>165.15799999999999</v>
      </c>
      <c r="F179" s="44"/>
      <c r="G179" s="44"/>
      <c r="H179" s="44"/>
      <c r="I179" s="44"/>
      <c r="J179" s="44"/>
      <c r="K179" s="44"/>
      <c r="L179" s="44"/>
      <c r="M179" s="44"/>
      <c r="N179" s="13"/>
    </row>
    <row r="180" spans="1:14" s="14" customFormat="1" ht="81">
      <c r="A180" s="24">
        <v>171</v>
      </c>
      <c r="B180" s="35" t="s">
        <v>228</v>
      </c>
      <c r="C180" s="36" t="s">
        <v>279</v>
      </c>
      <c r="D180" s="37" t="s">
        <v>49</v>
      </c>
      <c r="E180" s="38">
        <v>2.3199999999999998</v>
      </c>
      <c r="F180" s="43"/>
      <c r="G180" s="44"/>
      <c r="H180" s="44"/>
      <c r="I180" s="44"/>
      <c r="J180" s="44"/>
      <c r="K180" s="44"/>
      <c r="L180" s="44"/>
      <c r="M180" s="44"/>
      <c r="N180" s="13"/>
    </row>
    <row r="181" spans="1:14" s="14" customFormat="1" ht="81">
      <c r="A181" s="24">
        <v>172</v>
      </c>
      <c r="B181" s="35" t="s">
        <v>228</v>
      </c>
      <c r="C181" s="36" t="s">
        <v>280</v>
      </c>
      <c r="D181" s="37" t="s">
        <v>49</v>
      </c>
      <c r="E181" s="38">
        <v>1233.396</v>
      </c>
      <c r="F181" s="43"/>
      <c r="G181" s="44"/>
      <c r="H181" s="44"/>
      <c r="I181" s="44"/>
      <c r="J181" s="44"/>
      <c r="K181" s="44"/>
      <c r="L181" s="44"/>
      <c r="M181" s="44"/>
      <c r="N181" s="13"/>
    </row>
    <row r="182" spans="1:14" s="13" customFormat="1" ht="81">
      <c r="A182" s="24">
        <v>173</v>
      </c>
      <c r="B182" s="35" t="s">
        <v>228</v>
      </c>
      <c r="C182" s="36" t="s">
        <v>281</v>
      </c>
      <c r="D182" s="37" t="s">
        <v>49</v>
      </c>
      <c r="E182" s="38">
        <v>663.78599999999994</v>
      </c>
      <c r="F182" s="43"/>
      <c r="G182" s="44"/>
      <c r="H182" s="44"/>
      <c r="I182" s="44"/>
      <c r="J182" s="44"/>
      <c r="K182" s="44"/>
      <c r="L182" s="44"/>
      <c r="M182" s="44"/>
    </row>
    <row r="183" spans="1:14" s="13" customFormat="1" ht="81">
      <c r="A183" s="24">
        <v>174</v>
      </c>
      <c r="B183" s="35" t="s">
        <v>228</v>
      </c>
      <c r="C183" s="36" t="s">
        <v>282</v>
      </c>
      <c r="D183" s="37" t="s">
        <v>49</v>
      </c>
      <c r="E183" s="38">
        <v>90.655000000000001</v>
      </c>
      <c r="F183" s="43"/>
      <c r="G183" s="44"/>
      <c r="H183" s="44"/>
      <c r="I183" s="44"/>
      <c r="J183" s="44"/>
      <c r="K183" s="44"/>
      <c r="L183" s="44"/>
      <c r="M183" s="44"/>
    </row>
    <row r="184" spans="1:14" s="13" customFormat="1" ht="81">
      <c r="A184" s="24">
        <v>175</v>
      </c>
      <c r="B184" s="35" t="s">
        <v>228</v>
      </c>
      <c r="C184" s="36" t="s">
        <v>283</v>
      </c>
      <c r="D184" s="37" t="s">
        <v>49</v>
      </c>
      <c r="E184" s="38">
        <v>22.814</v>
      </c>
      <c r="F184" s="43"/>
      <c r="G184" s="44"/>
      <c r="H184" s="44"/>
      <c r="I184" s="44"/>
      <c r="J184" s="44"/>
      <c r="K184" s="44"/>
      <c r="L184" s="44"/>
      <c r="M184" s="44"/>
    </row>
    <row r="185" spans="1:14" s="13" customFormat="1" ht="81">
      <c r="A185" s="24">
        <v>176</v>
      </c>
      <c r="B185" s="35" t="s">
        <v>228</v>
      </c>
      <c r="C185" s="36" t="s">
        <v>284</v>
      </c>
      <c r="D185" s="37" t="s">
        <v>49</v>
      </c>
      <c r="E185" s="38">
        <v>1092.49</v>
      </c>
      <c r="F185" s="43"/>
      <c r="G185" s="44"/>
      <c r="H185" s="44"/>
      <c r="I185" s="44"/>
      <c r="J185" s="44"/>
      <c r="K185" s="44"/>
      <c r="L185" s="44"/>
      <c r="M185" s="44"/>
    </row>
    <row r="186" spans="1:14" s="15" customFormat="1" ht="40.5">
      <c r="A186" s="24">
        <v>177</v>
      </c>
      <c r="B186" s="35" t="s">
        <v>240</v>
      </c>
      <c r="C186" s="36" t="s">
        <v>285</v>
      </c>
      <c r="D186" s="37" t="s">
        <v>242</v>
      </c>
      <c r="E186" s="38">
        <v>3</v>
      </c>
      <c r="F186" s="44"/>
      <c r="G186" s="44"/>
      <c r="H186" s="44"/>
      <c r="I186" s="44"/>
      <c r="J186" s="44"/>
      <c r="K186" s="44"/>
      <c r="L186" s="44"/>
      <c r="M186" s="44"/>
    </row>
    <row r="187" spans="1:14" s="13" customFormat="1" ht="27">
      <c r="A187" s="24">
        <v>178</v>
      </c>
      <c r="B187" s="35" t="s">
        <v>286</v>
      </c>
      <c r="C187" s="36" t="s">
        <v>287</v>
      </c>
      <c r="D187" s="37" t="s">
        <v>242</v>
      </c>
      <c r="E187" s="38">
        <v>268</v>
      </c>
      <c r="F187" s="43"/>
      <c r="G187" s="44"/>
      <c r="H187" s="44"/>
      <c r="I187" s="44"/>
      <c r="J187" s="44"/>
      <c r="K187" s="44"/>
      <c r="L187" s="44"/>
      <c r="M187" s="44"/>
    </row>
    <row r="188" spans="1:14" s="13" customFormat="1" ht="27">
      <c r="A188" s="24">
        <v>179</v>
      </c>
      <c r="B188" s="35" t="s">
        <v>238</v>
      </c>
      <c r="C188" s="36" t="s">
        <v>239</v>
      </c>
      <c r="D188" s="37" t="s">
        <v>224</v>
      </c>
      <c r="E188" s="38">
        <v>18.856999999999999</v>
      </c>
      <c r="F188" s="43"/>
      <c r="G188" s="44"/>
      <c r="H188" s="44"/>
      <c r="I188" s="44"/>
      <c r="J188" s="44"/>
      <c r="K188" s="44"/>
      <c r="L188" s="44"/>
      <c r="M188" s="44"/>
    </row>
    <row r="189" spans="1:14" s="17" customFormat="1" ht="27">
      <c r="A189" s="24">
        <v>180</v>
      </c>
      <c r="B189" s="35" t="s">
        <v>288</v>
      </c>
      <c r="C189" s="36" t="s">
        <v>289</v>
      </c>
      <c r="D189" s="37" t="s">
        <v>242</v>
      </c>
      <c r="E189" s="38">
        <v>164</v>
      </c>
      <c r="F189" s="47"/>
      <c r="G189" s="47"/>
      <c r="H189" s="47"/>
      <c r="I189" s="47"/>
      <c r="J189" s="47"/>
      <c r="K189" s="47"/>
      <c r="L189" s="47"/>
      <c r="M189" s="47"/>
    </row>
    <row r="190" spans="1:14" s="17" customFormat="1" ht="14.25">
      <c r="A190" s="24">
        <v>181</v>
      </c>
      <c r="B190" s="35" t="s">
        <v>288</v>
      </c>
      <c r="C190" s="36" t="s">
        <v>290</v>
      </c>
      <c r="D190" s="37" t="s">
        <v>242</v>
      </c>
      <c r="E190" s="38">
        <v>165</v>
      </c>
      <c r="F190" s="47"/>
      <c r="G190" s="47"/>
      <c r="H190" s="47"/>
      <c r="I190" s="47"/>
      <c r="J190" s="47"/>
      <c r="K190" s="47"/>
      <c r="L190" s="47"/>
      <c r="M190" s="47"/>
    </row>
    <row r="191" spans="1:14" s="17" customFormat="1" ht="27">
      <c r="A191" s="24">
        <v>182</v>
      </c>
      <c r="B191" s="35" t="s">
        <v>291</v>
      </c>
      <c r="C191" s="36" t="s">
        <v>292</v>
      </c>
      <c r="D191" s="37" t="s">
        <v>242</v>
      </c>
      <c r="E191" s="38">
        <v>29</v>
      </c>
      <c r="F191" s="47"/>
      <c r="G191" s="47"/>
      <c r="H191" s="47"/>
      <c r="I191" s="47"/>
      <c r="J191" s="47"/>
      <c r="K191" s="47"/>
      <c r="L191" s="47"/>
      <c r="M191" s="47"/>
    </row>
    <row r="192" spans="1:14" s="17" customFormat="1" ht="14.25">
      <c r="A192" s="24">
        <v>183</v>
      </c>
      <c r="B192" s="35" t="s">
        <v>291</v>
      </c>
      <c r="C192" s="36" t="s">
        <v>293</v>
      </c>
      <c r="D192" s="37" t="s">
        <v>242</v>
      </c>
      <c r="E192" s="38">
        <v>1442</v>
      </c>
      <c r="F192" s="47"/>
      <c r="G192" s="47"/>
      <c r="H192" s="47"/>
      <c r="I192" s="47"/>
      <c r="J192" s="47"/>
      <c r="K192" s="47"/>
      <c r="L192" s="47"/>
      <c r="M192" s="47"/>
    </row>
    <row r="193" spans="1:13" s="17" customFormat="1" ht="14.25">
      <c r="A193" s="24">
        <v>184</v>
      </c>
      <c r="B193" s="35" t="s">
        <v>291</v>
      </c>
      <c r="C193" s="36" t="s">
        <v>294</v>
      </c>
      <c r="D193" s="37" t="s">
        <v>242</v>
      </c>
      <c r="E193" s="38">
        <v>28</v>
      </c>
      <c r="F193" s="47"/>
      <c r="G193" s="47"/>
      <c r="H193" s="47"/>
      <c r="I193" s="47"/>
      <c r="J193" s="47"/>
      <c r="K193" s="47"/>
      <c r="L193" s="47"/>
      <c r="M193" s="47"/>
    </row>
    <row r="194" spans="1:13" s="17" customFormat="1" ht="14.25">
      <c r="A194" s="24">
        <v>185</v>
      </c>
      <c r="B194" s="35" t="s">
        <v>291</v>
      </c>
      <c r="C194" s="36" t="s">
        <v>295</v>
      </c>
      <c r="D194" s="37" t="s">
        <v>242</v>
      </c>
      <c r="E194" s="38">
        <v>14</v>
      </c>
      <c r="F194" s="47"/>
      <c r="G194" s="47"/>
      <c r="H194" s="47"/>
      <c r="I194" s="47"/>
      <c r="J194" s="47"/>
      <c r="K194" s="47"/>
      <c r="L194" s="47"/>
      <c r="M194" s="47"/>
    </row>
    <row r="195" spans="1:13" s="17" customFormat="1" ht="14.25">
      <c r="A195" s="24">
        <v>186</v>
      </c>
      <c r="B195" s="35" t="s">
        <v>296</v>
      </c>
      <c r="C195" s="36" t="s">
        <v>297</v>
      </c>
      <c r="D195" s="37" t="s">
        <v>242</v>
      </c>
      <c r="E195" s="38">
        <v>136</v>
      </c>
      <c r="F195" s="47"/>
      <c r="G195" s="47"/>
      <c r="H195" s="47"/>
      <c r="I195" s="47"/>
      <c r="J195" s="47"/>
      <c r="K195" s="47"/>
      <c r="L195" s="47"/>
      <c r="M195" s="47"/>
    </row>
    <row r="196" spans="1:13" s="17" customFormat="1" ht="27">
      <c r="A196" s="24">
        <v>187</v>
      </c>
      <c r="B196" s="35" t="s">
        <v>296</v>
      </c>
      <c r="C196" s="36" t="s">
        <v>298</v>
      </c>
      <c r="D196" s="37" t="s">
        <v>242</v>
      </c>
      <c r="E196" s="38">
        <v>5</v>
      </c>
      <c r="F196" s="47"/>
      <c r="G196" s="47"/>
      <c r="H196" s="47"/>
      <c r="I196" s="47"/>
      <c r="J196" s="47"/>
      <c r="K196" s="47"/>
      <c r="L196" s="47"/>
      <c r="M196" s="47"/>
    </row>
    <row r="197" spans="1:13" s="17" customFormat="1" ht="14.25">
      <c r="A197" s="24">
        <v>188</v>
      </c>
      <c r="B197" s="35" t="s">
        <v>296</v>
      </c>
      <c r="C197" s="36" t="s">
        <v>299</v>
      </c>
      <c r="D197" s="37" t="s">
        <v>242</v>
      </c>
      <c r="E197" s="38">
        <v>16</v>
      </c>
      <c r="F197" s="47"/>
      <c r="G197" s="47"/>
      <c r="H197" s="47"/>
      <c r="I197" s="47"/>
      <c r="J197" s="47"/>
      <c r="K197" s="47"/>
      <c r="L197" s="47"/>
      <c r="M197" s="47"/>
    </row>
    <row r="198" spans="1:13" s="17" customFormat="1" ht="27">
      <c r="A198" s="24">
        <v>189</v>
      </c>
      <c r="B198" s="35" t="s">
        <v>296</v>
      </c>
      <c r="C198" s="36" t="s">
        <v>300</v>
      </c>
      <c r="D198" s="37" t="s">
        <v>242</v>
      </c>
      <c r="E198" s="38">
        <v>15</v>
      </c>
      <c r="F198" s="47"/>
      <c r="G198" s="47"/>
      <c r="H198" s="47"/>
      <c r="I198" s="47"/>
      <c r="J198" s="47"/>
      <c r="K198" s="47"/>
      <c r="L198" s="47"/>
      <c r="M198" s="47"/>
    </row>
    <row r="199" spans="1:13" s="17" customFormat="1" ht="14.25">
      <c r="A199" s="24">
        <v>190</v>
      </c>
      <c r="B199" s="35" t="s">
        <v>291</v>
      </c>
      <c r="C199" s="36" t="s">
        <v>301</v>
      </c>
      <c r="D199" s="37" t="s">
        <v>242</v>
      </c>
      <c r="E199" s="38">
        <v>134</v>
      </c>
      <c r="F199" s="47"/>
      <c r="G199" s="47"/>
      <c r="H199" s="47"/>
      <c r="I199" s="47"/>
      <c r="J199" s="47"/>
      <c r="K199" s="47"/>
      <c r="L199" s="47"/>
      <c r="M199" s="47"/>
    </row>
    <row r="200" spans="1:13" s="17" customFormat="1" ht="14.25">
      <c r="A200" s="24">
        <v>191</v>
      </c>
      <c r="B200" s="35" t="s">
        <v>291</v>
      </c>
      <c r="C200" s="36" t="s">
        <v>302</v>
      </c>
      <c r="D200" s="37" t="s">
        <v>242</v>
      </c>
      <c r="E200" s="38">
        <v>82</v>
      </c>
      <c r="F200" s="47"/>
      <c r="G200" s="47"/>
      <c r="H200" s="47"/>
      <c r="I200" s="47"/>
      <c r="J200" s="47"/>
      <c r="K200" s="47"/>
      <c r="L200" s="47"/>
      <c r="M200" s="47"/>
    </row>
    <row r="201" spans="1:13" s="17" customFormat="1" ht="14.25">
      <c r="A201" s="24">
        <v>192</v>
      </c>
      <c r="B201" s="35" t="s">
        <v>291</v>
      </c>
      <c r="C201" s="36" t="s">
        <v>303</v>
      </c>
      <c r="D201" s="37" t="s">
        <v>49</v>
      </c>
      <c r="E201" s="38">
        <v>1476.2260000000001</v>
      </c>
      <c r="F201" s="47"/>
      <c r="G201" s="47"/>
      <c r="H201" s="47"/>
      <c r="I201" s="47"/>
      <c r="J201" s="47"/>
      <c r="K201" s="47"/>
      <c r="L201" s="47"/>
      <c r="M201" s="47"/>
    </row>
    <row r="202" spans="1:13" s="17" customFormat="1" ht="14.25">
      <c r="A202" s="24">
        <v>193</v>
      </c>
      <c r="B202" s="35" t="s">
        <v>304</v>
      </c>
      <c r="C202" s="36" t="s">
        <v>305</v>
      </c>
      <c r="D202" s="37" t="s">
        <v>242</v>
      </c>
      <c r="E202" s="38">
        <v>9</v>
      </c>
      <c r="F202" s="47"/>
      <c r="G202" s="47"/>
      <c r="H202" s="47"/>
      <c r="I202" s="47"/>
      <c r="J202" s="47"/>
      <c r="K202" s="47"/>
      <c r="L202" s="47"/>
      <c r="M202" s="47"/>
    </row>
    <row r="203" spans="1:13" s="17" customFormat="1" ht="14.25">
      <c r="A203" s="24">
        <v>194</v>
      </c>
      <c r="B203" s="35" t="s">
        <v>304</v>
      </c>
      <c r="C203" s="36" t="s">
        <v>306</v>
      </c>
      <c r="D203" s="37" t="s">
        <v>242</v>
      </c>
      <c r="E203" s="38">
        <v>185</v>
      </c>
      <c r="F203" s="47"/>
      <c r="G203" s="47"/>
      <c r="H203" s="47"/>
      <c r="I203" s="47"/>
      <c r="J203" s="47"/>
      <c r="K203" s="47"/>
      <c r="L203" s="47"/>
      <c r="M203" s="47"/>
    </row>
    <row r="204" spans="1:13" s="17" customFormat="1" ht="14.25">
      <c r="A204" s="24">
        <v>195</v>
      </c>
      <c r="B204" s="35" t="s">
        <v>307</v>
      </c>
      <c r="C204" s="36" t="s">
        <v>308</v>
      </c>
      <c r="D204" s="37" t="s">
        <v>242</v>
      </c>
      <c r="E204" s="38">
        <v>33</v>
      </c>
      <c r="F204" s="47"/>
      <c r="G204" s="47"/>
      <c r="H204" s="47"/>
      <c r="I204" s="47"/>
      <c r="J204" s="47"/>
      <c r="K204" s="47"/>
      <c r="L204" s="47"/>
      <c r="M204" s="47"/>
    </row>
    <row r="205" spans="1:13" s="17" customFormat="1" ht="14.25">
      <c r="A205" s="24">
        <v>196</v>
      </c>
      <c r="B205" s="35" t="s">
        <v>307</v>
      </c>
      <c r="C205" s="36" t="s">
        <v>309</v>
      </c>
      <c r="D205" s="37" t="s">
        <v>242</v>
      </c>
      <c r="E205" s="38">
        <v>58</v>
      </c>
      <c r="F205" s="47"/>
      <c r="G205" s="47"/>
      <c r="H205" s="47"/>
      <c r="I205" s="47"/>
      <c r="J205" s="47"/>
      <c r="K205" s="47"/>
      <c r="L205" s="47"/>
      <c r="M205" s="47"/>
    </row>
    <row r="206" spans="1:13" s="17" customFormat="1" ht="27">
      <c r="A206" s="24">
        <v>197</v>
      </c>
      <c r="B206" s="35" t="s">
        <v>310</v>
      </c>
      <c r="C206" s="36" t="s">
        <v>311</v>
      </c>
      <c r="D206" s="37" t="s">
        <v>242</v>
      </c>
      <c r="E206" s="38">
        <v>220</v>
      </c>
      <c r="F206" s="47"/>
      <c r="G206" s="47"/>
      <c r="H206" s="47"/>
      <c r="I206" s="47"/>
      <c r="J206" s="47"/>
      <c r="K206" s="47"/>
      <c r="L206" s="47"/>
      <c r="M206" s="47"/>
    </row>
    <row r="207" spans="1:13" s="17" customFormat="1" ht="27">
      <c r="A207" s="24">
        <v>198</v>
      </c>
      <c r="B207" s="35" t="s">
        <v>307</v>
      </c>
      <c r="C207" s="36" t="s">
        <v>312</v>
      </c>
      <c r="D207" s="37" t="s">
        <v>242</v>
      </c>
      <c r="E207" s="38">
        <v>32</v>
      </c>
      <c r="F207" s="47"/>
      <c r="G207" s="47"/>
      <c r="H207" s="47"/>
      <c r="I207" s="47"/>
      <c r="J207" s="47"/>
      <c r="K207" s="47"/>
      <c r="L207" s="47"/>
      <c r="M207" s="47"/>
    </row>
    <row r="208" spans="1:13" s="17" customFormat="1" ht="27">
      <c r="A208" s="24">
        <v>199</v>
      </c>
      <c r="B208" s="35" t="s">
        <v>307</v>
      </c>
      <c r="C208" s="36" t="s">
        <v>313</v>
      </c>
      <c r="D208" s="37" t="s">
        <v>242</v>
      </c>
      <c r="E208" s="38">
        <v>40</v>
      </c>
      <c r="F208" s="47"/>
      <c r="G208" s="47"/>
      <c r="H208" s="47"/>
      <c r="I208" s="47"/>
      <c r="J208" s="47"/>
      <c r="K208" s="47"/>
      <c r="L208" s="47"/>
      <c r="M208" s="47"/>
    </row>
    <row r="209" spans="1:13" s="17" customFormat="1" ht="27">
      <c r="A209" s="24">
        <v>200</v>
      </c>
      <c r="B209" s="35" t="s">
        <v>310</v>
      </c>
      <c r="C209" s="36" t="s">
        <v>314</v>
      </c>
      <c r="D209" s="37" t="s">
        <v>242</v>
      </c>
      <c r="E209" s="38">
        <v>15</v>
      </c>
      <c r="F209" s="47"/>
      <c r="G209" s="47"/>
      <c r="H209" s="47"/>
      <c r="I209" s="47"/>
      <c r="J209" s="47"/>
      <c r="K209" s="47"/>
      <c r="L209" s="47"/>
      <c r="M209" s="47"/>
    </row>
    <row r="210" spans="1:13" s="17" customFormat="1" ht="27">
      <c r="A210" s="24">
        <v>201</v>
      </c>
      <c r="B210" s="35" t="s">
        <v>310</v>
      </c>
      <c r="C210" s="36" t="s">
        <v>315</v>
      </c>
      <c r="D210" s="37" t="s">
        <v>242</v>
      </c>
      <c r="E210" s="38">
        <v>746</v>
      </c>
      <c r="F210" s="47"/>
      <c r="G210" s="47"/>
      <c r="H210" s="47"/>
      <c r="I210" s="47"/>
      <c r="J210" s="47"/>
      <c r="K210" s="47"/>
      <c r="L210" s="47"/>
      <c r="M210" s="47"/>
    </row>
    <row r="211" spans="1:13" s="17" customFormat="1" ht="27">
      <c r="A211" s="24">
        <v>202</v>
      </c>
      <c r="B211" s="35" t="s">
        <v>310</v>
      </c>
      <c r="C211" s="36" t="s">
        <v>316</v>
      </c>
      <c r="D211" s="37" t="s">
        <v>242</v>
      </c>
      <c r="E211" s="38">
        <v>956</v>
      </c>
      <c r="F211" s="47"/>
      <c r="G211" s="47"/>
      <c r="H211" s="47"/>
      <c r="I211" s="47"/>
      <c r="J211" s="47"/>
      <c r="K211" s="47"/>
      <c r="L211" s="47"/>
      <c r="M211" s="47"/>
    </row>
    <row r="212" spans="1:13" s="17" customFormat="1" ht="29.25">
      <c r="A212" s="24">
        <v>203</v>
      </c>
      <c r="B212" s="35" t="s">
        <v>317</v>
      </c>
      <c r="C212" s="36" t="s">
        <v>318</v>
      </c>
      <c r="D212" s="37" t="s">
        <v>242</v>
      </c>
      <c r="E212" s="38">
        <v>9</v>
      </c>
      <c r="F212" s="47"/>
      <c r="G212" s="47"/>
      <c r="H212" s="47"/>
      <c r="I212" s="47"/>
      <c r="J212" s="47"/>
      <c r="K212" s="47"/>
      <c r="L212" s="47"/>
      <c r="M212" s="47"/>
    </row>
    <row r="213" spans="1:13" s="17" customFormat="1" ht="42.75">
      <c r="A213" s="24">
        <v>204</v>
      </c>
      <c r="B213" s="35" t="s">
        <v>317</v>
      </c>
      <c r="C213" s="36" t="s">
        <v>319</v>
      </c>
      <c r="D213" s="37" t="s">
        <v>242</v>
      </c>
      <c r="E213" s="38">
        <v>11</v>
      </c>
      <c r="F213" s="47"/>
      <c r="G213" s="47"/>
      <c r="H213" s="47"/>
      <c r="I213" s="47"/>
      <c r="J213" s="47"/>
      <c r="K213" s="47"/>
      <c r="L213" s="47"/>
      <c r="M213" s="47"/>
    </row>
    <row r="214" spans="1:13" s="17" customFormat="1" ht="29.25">
      <c r="A214" s="24">
        <v>205</v>
      </c>
      <c r="B214" s="35" t="s">
        <v>317</v>
      </c>
      <c r="C214" s="36" t="s">
        <v>320</v>
      </c>
      <c r="D214" s="37" t="s">
        <v>242</v>
      </c>
      <c r="E214" s="38">
        <v>29</v>
      </c>
      <c r="F214" s="47"/>
      <c r="G214" s="47"/>
      <c r="H214" s="47"/>
      <c r="I214" s="47"/>
      <c r="J214" s="47"/>
      <c r="K214" s="47"/>
      <c r="L214" s="47"/>
      <c r="M214" s="47"/>
    </row>
    <row r="215" spans="1:13" s="17" customFormat="1" ht="29.25">
      <c r="A215" s="24">
        <v>206</v>
      </c>
      <c r="B215" s="35" t="s">
        <v>317</v>
      </c>
      <c r="C215" s="36" t="s">
        <v>321</v>
      </c>
      <c r="D215" s="37" t="s">
        <v>242</v>
      </c>
      <c r="E215" s="38">
        <v>116</v>
      </c>
      <c r="F215" s="47"/>
      <c r="G215" s="47"/>
      <c r="H215" s="47"/>
      <c r="I215" s="47"/>
      <c r="J215" s="47"/>
      <c r="K215" s="47"/>
      <c r="L215" s="47"/>
      <c r="M215" s="47"/>
    </row>
    <row r="216" spans="1:13" s="17" customFormat="1" ht="42.75">
      <c r="A216" s="24">
        <v>207</v>
      </c>
      <c r="B216" s="35" t="s">
        <v>317</v>
      </c>
      <c r="C216" s="36" t="s">
        <v>322</v>
      </c>
      <c r="D216" s="37" t="s">
        <v>242</v>
      </c>
      <c r="E216" s="38">
        <v>1</v>
      </c>
      <c r="F216" s="47"/>
      <c r="G216" s="47"/>
      <c r="H216" s="47"/>
      <c r="I216" s="47"/>
      <c r="J216" s="47"/>
      <c r="K216" s="47"/>
      <c r="L216" s="47"/>
      <c r="M216" s="47"/>
    </row>
    <row r="217" spans="1:13" s="17" customFormat="1" ht="42.75">
      <c r="A217" s="24">
        <v>208</v>
      </c>
      <c r="B217" s="35" t="s">
        <v>317</v>
      </c>
      <c r="C217" s="36" t="s">
        <v>323</v>
      </c>
      <c r="D217" s="37" t="s">
        <v>242</v>
      </c>
      <c r="E217" s="38">
        <v>1</v>
      </c>
      <c r="F217" s="47"/>
      <c r="G217" s="47"/>
      <c r="H217" s="47"/>
      <c r="I217" s="47"/>
      <c r="J217" s="47"/>
      <c r="K217" s="47"/>
      <c r="L217" s="47"/>
      <c r="M217" s="47"/>
    </row>
    <row r="218" spans="1:13" s="17" customFormat="1" ht="42.75">
      <c r="A218" s="24">
        <v>209</v>
      </c>
      <c r="B218" s="35" t="s">
        <v>317</v>
      </c>
      <c r="C218" s="36" t="s">
        <v>324</v>
      </c>
      <c r="D218" s="37" t="s">
        <v>242</v>
      </c>
      <c r="E218" s="38">
        <v>1</v>
      </c>
      <c r="F218" s="47"/>
      <c r="G218" s="47"/>
      <c r="H218" s="47"/>
      <c r="I218" s="47"/>
      <c r="J218" s="47"/>
      <c r="K218" s="47"/>
      <c r="L218" s="47"/>
      <c r="M218" s="47"/>
    </row>
    <row r="219" spans="1:13" s="17" customFormat="1" ht="42.75">
      <c r="A219" s="24">
        <v>210</v>
      </c>
      <c r="B219" s="35" t="s">
        <v>317</v>
      </c>
      <c r="C219" s="36" t="s">
        <v>325</v>
      </c>
      <c r="D219" s="37" t="s">
        <v>242</v>
      </c>
      <c r="E219" s="38">
        <v>1</v>
      </c>
      <c r="F219" s="47"/>
      <c r="G219" s="47"/>
      <c r="H219" s="47"/>
      <c r="I219" s="47"/>
      <c r="J219" s="47"/>
      <c r="K219" s="47"/>
      <c r="L219" s="47"/>
      <c r="M219" s="47"/>
    </row>
    <row r="220" spans="1:13" s="17" customFormat="1" ht="42.75">
      <c r="A220" s="24">
        <v>211</v>
      </c>
      <c r="B220" s="35" t="s">
        <v>317</v>
      </c>
      <c r="C220" s="36" t="s">
        <v>326</v>
      </c>
      <c r="D220" s="37" t="s">
        <v>242</v>
      </c>
      <c r="E220" s="38">
        <v>1</v>
      </c>
      <c r="F220" s="47"/>
      <c r="G220" s="47"/>
      <c r="H220" s="47"/>
      <c r="I220" s="47"/>
      <c r="J220" s="47"/>
      <c r="K220" s="47"/>
      <c r="L220" s="47"/>
      <c r="M220" s="47"/>
    </row>
    <row r="221" spans="1:13" s="17" customFormat="1" ht="42.75">
      <c r="A221" s="24">
        <v>212</v>
      </c>
      <c r="B221" s="35" t="s">
        <v>317</v>
      </c>
      <c r="C221" s="36" t="s">
        <v>327</v>
      </c>
      <c r="D221" s="37" t="s">
        <v>242</v>
      </c>
      <c r="E221" s="38">
        <v>4</v>
      </c>
      <c r="F221" s="47"/>
      <c r="G221" s="47"/>
      <c r="H221" s="47"/>
      <c r="I221" s="47"/>
      <c r="J221" s="47"/>
      <c r="K221" s="47"/>
      <c r="L221" s="47"/>
      <c r="M221" s="47"/>
    </row>
    <row r="222" spans="1:13" s="17" customFormat="1" ht="42.75">
      <c r="A222" s="24">
        <v>213</v>
      </c>
      <c r="B222" s="35" t="s">
        <v>317</v>
      </c>
      <c r="C222" s="36" t="s">
        <v>328</v>
      </c>
      <c r="D222" s="37" t="s">
        <v>242</v>
      </c>
      <c r="E222" s="38">
        <v>1</v>
      </c>
      <c r="F222" s="47"/>
      <c r="G222" s="47"/>
      <c r="H222" s="47"/>
      <c r="I222" s="47"/>
      <c r="J222" s="47"/>
      <c r="K222" s="47"/>
      <c r="L222" s="47"/>
      <c r="M222" s="47"/>
    </row>
    <row r="223" spans="1:13" s="17" customFormat="1" ht="27">
      <c r="A223" s="24">
        <v>214</v>
      </c>
      <c r="B223" s="35" t="s">
        <v>317</v>
      </c>
      <c r="C223" s="36" t="s">
        <v>329</v>
      </c>
      <c r="D223" s="37" t="s">
        <v>242</v>
      </c>
      <c r="E223" s="38">
        <v>1</v>
      </c>
      <c r="F223" s="47"/>
      <c r="G223" s="47"/>
      <c r="H223" s="47"/>
      <c r="I223" s="47"/>
      <c r="J223" s="47"/>
      <c r="K223" s="47"/>
      <c r="L223" s="47"/>
      <c r="M223" s="47"/>
    </row>
    <row r="224" spans="1:13" s="17" customFormat="1" ht="42.75">
      <c r="A224" s="24">
        <v>215</v>
      </c>
      <c r="B224" s="35" t="s">
        <v>317</v>
      </c>
      <c r="C224" s="36" t="s">
        <v>330</v>
      </c>
      <c r="D224" s="37" t="s">
        <v>242</v>
      </c>
      <c r="E224" s="38">
        <v>1</v>
      </c>
      <c r="F224" s="47"/>
      <c r="G224" s="47"/>
      <c r="H224" s="47"/>
      <c r="I224" s="47"/>
      <c r="J224" s="47"/>
      <c r="K224" s="47"/>
      <c r="L224" s="47"/>
      <c r="M224" s="47"/>
    </row>
    <row r="225" spans="1:13" s="17" customFormat="1" ht="42.75">
      <c r="A225" s="24">
        <v>216</v>
      </c>
      <c r="B225" s="35" t="s">
        <v>317</v>
      </c>
      <c r="C225" s="36" t="s">
        <v>331</v>
      </c>
      <c r="D225" s="37" t="s">
        <v>242</v>
      </c>
      <c r="E225" s="38">
        <v>1</v>
      </c>
      <c r="F225" s="47"/>
      <c r="G225" s="47"/>
      <c r="H225" s="47"/>
      <c r="I225" s="47"/>
      <c r="J225" s="47"/>
      <c r="K225" s="47"/>
      <c r="L225" s="47"/>
      <c r="M225" s="47"/>
    </row>
    <row r="226" spans="1:13" s="17" customFormat="1" ht="42.75">
      <c r="A226" s="24">
        <v>217</v>
      </c>
      <c r="B226" s="35" t="s">
        <v>317</v>
      </c>
      <c r="C226" s="36" t="s">
        <v>332</v>
      </c>
      <c r="D226" s="37" t="s">
        <v>242</v>
      </c>
      <c r="E226" s="38">
        <v>1</v>
      </c>
      <c r="F226" s="47"/>
      <c r="G226" s="47"/>
      <c r="H226" s="47"/>
      <c r="I226" s="47"/>
      <c r="J226" s="47"/>
      <c r="K226" s="47"/>
      <c r="L226" s="47"/>
      <c r="M226" s="47"/>
    </row>
    <row r="227" spans="1:13" s="17" customFormat="1" ht="40.5">
      <c r="A227" s="24">
        <v>218</v>
      </c>
      <c r="B227" s="35" t="s">
        <v>333</v>
      </c>
      <c r="C227" s="36" t="s">
        <v>334</v>
      </c>
      <c r="D227" s="37" t="s">
        <v>49</v>
      </c>
      <c r="E227" s="38">
        <f>1989.719+13018.792</f>
        <v>15008.510999999999</v>
      </c>
      <c r="F227" s="47"/>
      <c r="G227" s="47"/>
      <c r="H227" s="47"/>
      <c r="I227" s="47"/>
      <c r="J227" s="47"/>
      <c r="K227" s="47"/>
      <c r="L227" s="47"/>
      <c r="M227" s="47"/>
    </row>
    <row r="228" spans="1:13" s="17" customFormat="1" ht="40.5">
      <c r="A228" s="24">
        <v>219</v>
      </c>
      <c r="B228" s="35" t="s">
        <v>333</v>
      </c>
      <c r="C228" s="36" t="s">
        <v>335</v>
      </c>
      <c r="D228" s="37" t="s">
        <v>49</v>
      </c>
      <c r="E228" s="38">
        <v>676.63599999999997</v>
      </c>
      <c r="F228" s="47"/>
      <c r="G228" s="47"/>
      <c r="H228" s="47"/>
      <c r="I228" s="47"/>
      <c r="J228" s="47"/>
      <c r="K228" s="47"/>
      <c r="L228" s="47"/>
      <c r="M228" s="47"/>
    </row>
    <row r="229" spans="1:13" s="17" customFormat="1" ht="27">
      <c r="A229" s="24">
        <v>220</v>
      </c>
      <c r="B229" s="35" t="s">
        <v>336</v>
      </c>
      <c r="C229" s="36" t="s">
        <v>337</v>
      </c>
      <c r="D229" s="37" t="s">
        <v>49</v>
      </c>
      <c r="E229" s="38">
        <v>40569.605000000003</v>
      </c>
      <c r="F229" s="47"/>
      <c r="G229" s="47"/>
      <c r="H229" s="47"/>
      <c r="I229" s="47"/>
      <c r="J229" s="47"/>
      <c r="K229" s="47"/>
      <c r="L229" s="47"/>
      <c r="M229" s="47"/>
    </row>
    <row r="230" spans="1:13" s="17" customFormat="1" ht="27">
      <c r="A230" s="24">
        <v>221</v>
      </c>
      <c r="B230" s="35" t="s">
        <v>336</v>
      </c>
      <c r="C230" s="36" t="s">
        <v>338</v>
      </c>
      <c r="D230" s="37" t="s">
        <v>49</v>
      </c>
      <c r="E230" s="38">
        <v>6981.6350000000002</v>
      </c>
      <c r="F230" s="47"/>
      <c r="G230" s="47"/>
      <c r="H230" s="47"/>
      <c r="I230" s="47"/>
      <c r="J230" s="47"/>
      <c r="K230" s="47"/>
      <c r="L230" s="47"/>
      <c r="M230" s="47"/>
    </row>
    <row r="231" spans="1:13" s="17" customFormat="1" ht="27">
      <c r="A231" s="24">
        <v>222</v>
      </c>
      <c r="B231" s="35" t="s">
        <v>336</v>
      </c>
      <c r="C231" s="36" t="s">
        <v>339</v>
      </c>
      <c r="D231" s="37" t="s">
        <v>49</v>
      </c>
      <c r="E231" s="38">
        <v>3308.808</v>
      </c>
      <c r="F231" s="47"/>
      <c r="G231" s="47"/>
      <c r="H231" s="47"/>
      <c r="I231" s="47"/>
      <c r="J231" s="47"/>
      <c r="K231" s="47"/>
      <c r="L231" s="47"/>
      <c r="M231" s="47"/>
    </row>
    <row r="232" spans="1:13" s="17" customFormat="1" ht="27">
      <c r="A232" s="24">
        <v>223</v>
      </c>
      <c r="B232" s="35" t="s">
        <v>336</v>
      </c>
      <c r="C232" s="36" t="s">
        <v>340</v>
      </c>
      <c r="D232" s="37" t="s">
        <v>49</v>
      </c>
      <c r="E232" s="38">
        <v>5291.2259999999997</v>
      </c>
      <c r="F232" s="47"/>
      <c r="G232" s="47"/>
      <c r="H232" s="47"/>
      <c r="I232" s="47"/>
      <c r="J232" s="47"/>
      <c r="K232" s="47"/>
      <c r="L232" s="47"/>
      <c r="M232" s="47"/>
    </row>
    <row r="233" spans="1:13" s="17" customFormat="1" ht="27">
      <c r="A233" s="24">
        <v>224</v>
      </c>
      <c r="B233" s="35" t="s">
        <v>336</v>
      </c>
      <c r="C233" s="36" t="s">
        <v>341</v>
      </c>
      <c r="D233" s="37" t="s">
        <v>49</v>
      </c>
      <c r="E233" s="38">
        <v>4881.1009999999997</v>
      </c>
      <c r="F233" s="47"/>
      <c r="G233" s="47"/>
      <c r="H233" s="47"/>
      <c r="I233" s="47"/>
      <c r="J233" s="47"/>
      <c r="K233" s="47"/>
      <c r="L233" s="47"/>
      <c r="M233" s="47"/>
    </row>
    <row r="234" spans="1:13" s="17" customFormat="1" ht="27">
      <c r="A234" s="24">
        <v>225</v>
      </c>
      <c r="B234" s="35" t="s">
        <v>336</v>
      </c>
      <c r="C234" s="36" t="s">
        <v>342</v>
      </c>
      <c r="D234" s="37" t="s">
        <v>49</v>
      </c>
      <c r="E234" s="38">
        <v>13288.833000000001</v>
      </c>
      <c r="F234" s="47"/>
      <c r="G234" s="47"/>
      <c r="H234" s="47"/>
      <c r="I234" s="47"/>
      <c r="J234" s="47"/>
      <c r="K234" s="47"/>
      <c r="L234" s="47"/>
      <c r="M234" s="47"/>
    </row>
    <row r="235" spans="1:13" s="17" customFormat="1" ht="40.5">
      <c r="A235" s="24">
        <v>226</v>
      </c>
      <c r="B235" s="35" t="s">
        <v>343</v>
      </c>
      <c r="C235" s="36" t="s">
        <v>344</v>
      </c>
      <c r="D235" s="37" t="s">
        <v>49</v>
      </c>
      <c r="E235" s="38">
        <v>22.413</v>
      </c>
      <c r="F235" s="47"/>
      <c r="G235" s="47"/>
      <c r="H235" s="47"/>
      <c r="I235" s="47"/>
      <c r="J235" s="47"/>
      <c r="K235" s="47"/>
      <c r="L235" s="47"/>
      <c r="M235" s="47"/>
    </row>
    <row r="236" spans="1:13" s="17" customFormat="1" ht="40.5">
      <c r="A236" s="24">
        <v>227</v>
      </c>
      <c r="B236" s="35" t="s">
        <v>343</v>
      </c>
      <c r="C236" s="36" t="s">
        <v>345</v>
      </c>
      <c r="D236" s="37" t="s">
        <v>49</v>
      </c>
      <c r="E236" s="38">
        <v>18.071000000000002</v>
      </c>
      <c r="F236" s="47"/>
      <c r="G236" s="47"/>
      <c r="H236" s="47"/>
      <c r="I236" s="47"/>
      <c r="J236" s="47"/>
      <c r="K236" s="47"/>
      <c r="L236" s="47"/>
      <c r="M236" s="47"/>
    </row>
    <row r="237" spans="1:13" s="17" customFormat="1" ht="14.25">
      <c r="A237" s="24">
        <v>228</v>
      </c>
      <c r="B237" s="35" t="s">
        <v>346</v>
      </c>
      <c r="C237" s="36" t="s">
        <v>347</v>
      </c>
      <c r="D237" s="37" t="s">
        <v>49</v>
      </c>
      <c r="E237" s="38">
        <v>23.222999999999999</v>
      </c>
      <c r="F237" s="47"/>
      <c r="G237" s="47"/>
      <c r="H237" s="47"/>
      <c r="I237" s="47"/>
      <c r="J237" s="47"/>
      <c r="K237" s="47"/>
      <c r="L237" s="47"/>
      <c r="M237" s="47"/>
    </row>
    <row r="238" spans="1:13" s="17" customFormat="1" ht="14.25">
      <c r="A238" s="24">
        <v>229</v>
      </c>
      <c r="B238" s="35" t="s">
        <v>346</v>
      </c>
      <c r="C238" s="36" t="s">
        <v>348</v>
      </c>
      <c r="D238" s="37" t="s">
        <v>49</v>
      </c>
      <c r="E238" s="38">
        <v>5.8479999999999999</v>
      </c>
      <c r="F238" s="47"/>
      <c r="G238" s="47"/>
      <c r="H238" s="47"/>
      <c r="I238" s="47"/>
      <c r="J238" s="47"/>
      <c r="K238" s="47"/>
      <c r="L238" s="47"/>
      <c r="M238" s="47"/>
    </row>
    <row r="239" spans="1:13" s="17" customFormat="1" ht="14.25">
      <c r="A239" s="24">
        <v>230</v>
      </c>
      <c r="B239" s="35" t="s">
        <v>346</v>
      </c>
      <c r="C239" s="36" t="s">
        <v>349</v>
      </c>
      <c r="D239" s="37" t="s">
        <v>49</v>
      </c>
      <c r="E239" s="38">
        <v>55.710999999999999</v>
      </c>
      <c r="F239" s="47"/>
      <c r="G239" s="47"/>
      <c r="H239" s="47"/>
      <c r="I239" s="47"/>
      <c r="J239" s="47"/>
      <c r="K239" s="47"/>
      <c r="L239" s="47"/>
      <c r="M239" s="47"/>
    </row>
    <row r="240" spans="1:13" s="17" customFormat="1" ht="14.25">
      <c r="A240" s="24">
        <v>231</v>
      </c>
      <c r="B240" s="35" t="s">
        <v>346</v>
      </c>
      <c r="C240" s="36" t="s">
        <v>350</v>
      </c>
      <c r="D240" s="37" t="s">
        <v>49</v>
      </c>
      <c r="E240" s="38">
        <v>128.024</v>
      </c>
      <c r="F240" s="47"/>
      <c r="G240" s="47"/>
      <c r="H240" s="47"/>
      <c r="I240" s="47"/>
      <c r="J240" s="47"/>
      <c r="K240" s="47"/>
      <c r="L240" s="47"/>
      <c r="M240" s="47"/>
    </row>
    <row r="241" spans="1:13" s="17" customFormat="1" ht="14.25">
      <c r="A241" s="24">
        <v>232</v>
      </c>
      <c r="B241" s="35" t="s">
        <v>346</v>
      </c>
      <c r="C241" s="36" t="s">
        <v>351</v>
      </c>
      <c r="D241" s="37" t="s">
        <v>49</v>
      </c>
      <c r="E241" s="38">
        <v>35.255000000000003</v>
      </c>
      <c r="F241" s="47"/>
      <c r="G241" s="47"/>
      <c r="H241" s="47"/>
      <c r="I241" s="47"/>
      <c r="J241" s="47"/>
      <c r="K241" s="47"/>
      <c r="L241" s="47"/>
      <c r="M241" s="47"/>
    </row>
    <row r="242" spans="1:13" s="17" customFormat="1" ht="14.25">
      <c r="A242" s="24">
        <v>233</v>
      </c>
      <c r="B242" s="35" t="s">
        <v>346</v>
      </c>
      <c r="C242" s="36" t="s">
        <v>352</v>
      </c>
      <c r="D242" s="37" t="s">
        <v>49</v>
      </c>
      <c r="E242" s="38">
        <v>120.3</v>
      </c>
      <c r="F242" s="47"/>
      <c r="G242" s="47"/>
      <c r="H242" s="47"/>
      <c r="I242" s="47"/>
      <c r="J242" s="47"/>
      <c r="K242" s="47"/>
      <c r="L242" s="47"/>
      <c r="M242" s="47"/>
    </row>
    <row r="243" spans="1:13" s="17" customFormat="1" ht="14.25">
      <c r="A243" s="24">
        <v>234</v>
      </c>
      <c r="B243" s="35" t="s">
        <v>346</v>
      </c>
      <c r="C243" s="36" t="s">
        <v>353</v>
      </c>
      <c r="D243" s="37" t="s">
        <v>49</v>
      </c>
      <c r="E243" s="38">
        <v>76.400000000000006</v>
      </c>
      <c r="F243" s="47"/>
      <c r="G243" s="47"/>
      <c r="H243" s="47"/>
      <c r="I243" s="47"/>
      <c r="J243" s="47"/>
      <c r="K243" s="47"/>
      <c r="L243" s="47"/>
      <c r="M243" s="47"/>
    </row>
    <row r="244" spans="1:13" s="17" customFormat="1" ht="14.25">
      <c r="A244" s="24">
        <v>235</v>
      </c>
      <c r="B244" s="35" t="s">
        <v>354</v>
      </c>
      <c r="C244" s="36" t="s">
        <v>351</v>
      </c>
      <c r="D244" s="37" t="s">
        <v>242</v>
      </c>
      <c r="E244" s="38">
        <v>2</v>
      </c>
      <c r="F244" s="47"/>
      <c r="G244" s="47"/>
      <c r="H244" s="47"/>
      <c r="I244" s="47"/>
      <c r="J244" s="47"/>
      <c r="K244" s="47"/>
      <c r="L244" s="47"/>
      <c r="M244" s="47"/>
    </row>
    <row r="245" spans="1:13" s="17" customFormat="1" ht="14.25">
      <c r="A245" s="24">
        <v>236</v>
      </c>
      <c r="B245" s="35" t="s">
        <v>354</v>
      </c>
      <c r="C245" s="36" t="s">
        <v>352</v>
      </c>
      <c r="D245" s="37" t="s">
        <v>242</v>
      </c>
      <c r="E245" s="38">
        <v>6</v>
      </c>
      <c r="F245" s="47"/>
      <c r="G245" s="47"/>
      <c r="H245" s="47"/>
      <c r="I245" s="47"/>
      <c r="J245" s="47"/>
      <c r="K245" s="47"/>
      <c r="L245" s="47"/>
      <c r="M245" s="47"/>
    </row>
    <row r="246" spans="1:13" s="17" customFormat="1" ht="14.25">
      <c r="A246" s="24">
        <v>237</v>
      </c>
      <c r="B246" s="35" t="s">
        <v>354</v>
      </c>
      <c r="C246" s="36" t="s">
        <v>353</v>
      </c>
      <c r="D246" s="37" t="s">
        <v>242</v>
      </c>
      <c r="E246" s="38">
        <v>1</v>
      </c>
      <c r="F246" s="47"/>
      <c r="G246" s="47"/>
      <c r="H246" s="47"/>
      <c r="I246" s="47"/>
      <c r="J246" s="47"/>
      <c r="K246" s="47"/>
      <c r="L246" s="47"/>
      <c r="M246" s="47"/>
    </row>
    <row r="247" spans="1:13" s="17" customFormat="1" ht="14.25">
      <c r="A247" s="24">
        <v>238</v>
      </c>
      <c r="B247" s="35" t="s">
        <v>354</v>
      </c>
      <c r="C247" s="36" t="s">
        <v>347</v>
      </c>
      <c r="D247" s="37" t="s">
        <v>242</v>
      </c>
      <c r="E247" s="38">
        <v>1</v>
      </c>
      <c r="F247" s="47"/>
      <c r="G247" s="47"/>
      <c r="H247" s="47"/>
      <c r="I247" s="47"/>
      <c r="J247" s="47"/>
      <c r="K247" s="47"/>
      <c r="L247" s="47"/>
      <c r="M247" s="47"/>
    </row>
    <row r="248" spans="1:13" s="17" customFormat="1" ht="14.25">
      <c r="A248" s="24">
        <v>239</v>
      </c>
      <c r="B248" s="35" t="s">
        <v>354</v>
      </c>
      <c r="C248" s="36" t="s">
        <v>348</v>
      </c>
      <c r="D248" s="37" t="s">
        <v>242</v>
      </c>
      <c r="E248" s="38">
        <v>1</v>
      </c>
      <c r="F248" s="47"/>
      <c r="G248" s="47"/>
      <c r="H248" s="47"/>
      <c r="I248" s="47"/>
      <c r="J248" s="47"/>
      <c r="K248" s="47"/>
      <c r="L248" s="47"/>
      <c r="M248" s="47"/>
    </row>
    <row r="249" spans="1:13" s="17" customFormat="1" ht="14.25">
      <c r="A249" s="24">
        <v>240</v>
      </c>
      <c r="B249" s="35" t="s">
        <v>354</v>
      </c>
      <c r="C249" s="36" t="s">
        <v>349</v>
      </c>
      <c r="D249" s="37" t="s">
        <v>242</v>
      </c>
      <c r="E249" s="38">
        <v>2</v>
      </c>
      <c r="F249" s="47"/>
      <c r="G249" s="47"/>
      <c r="H249" s="47"/>
      <c r="I249" s="47"/>
      <c r="J249" s="47"/>
      <c r="K249" s="47"/>
      <c r="L249" s="47"/>
      <c r="M249" s="47"/>
    </row>
    <row r="250" spans="1:13" s="17" customFormat="1" ht="14.25">
      <c r="A250" s="24">
        <v>241</v>
      </c>
      <c r="B250" s="35" t="s">
        <v>354</v>
      </c>
      <c r="C250" s="36" t="s">
        <v>350</v>
      </c>
      <c r="D250" s="37" t="s">
        <v>242</v>
      </c>
      <c r="E250" s="38">
        <v>1</v>
      </c>
      <c r="F250" s="47"/>
      <c r="G250" s="47"/>
      <c r="H250" s="47"/>
      <c r="I250" s="47"/>
      <c r="J250" s="47"/>
      <c r="K250" s="47"/>
      <c r="L250" s="47"/>
      <c r="M250" s="47"/>
    </row>
    <row r="251" spans="1:13" s="17" customFormat="1" ht="40.5">
      <c r="A251" s="24">
        <v>242</v>
      </c>
      <c r="B251" s="35" t="s">
        <v>355</v>
      </c>
      <c r="C251" s="36" t="s">
        <v>356</v>
      </c>
      <c r="D251" s="37" t="s">
        <v>49</v>
      </c>
      <c r="E251" s="38">
        <v>699.68</v>
      </c>
      <c r="F251" s="47"/>
      <c r="G251" s="47"/>
      <c r="H251" s="47"/>
      <c r="I251" s="47"/>
      <c r="J251" s="47"/>
      <c r="K251" s="47"/>
      <c r="L251" s="47"/>
      <c r="M251" s="47"/>
    </row>
    <row r="252" spans="1:13" s="17" customFormat="1" ht="27">
      <c r="A252" s="24">
        <v>243</v>
      </c>
      <c r="B252" s="35" t="s">
        <v>357</v>
      </c>
      <c r="C252" s="36" t="s">
        <v>358</v>
      </c>
      <c r="D252" s="37" t="s">
        <v>278</v>
      </c>
      <c r="E252" s="38">
        <v>813</v>
      </c>
      <c r="F252" s="47"/>
      <c r="G252" s="47"/>
      <c r="H252" s="47"/>
      <c r="I252" s="47"/>
      <c r="J252" s="47"/>
      <c r="K252" s="47"/>
      <c r="L252" s="47"/>
      <c r="M252" s="47"/>
    </row>
    <row r="253" spans="1:13" s="17" customFormat="1" ht="14.25">
      <c r="A253" s="24">
        <v>244</v>
      </c>
      <c r="B253" s="35" t="s">
        <v>359</v>
      </c>
      <c r="C253" s="36" t="s">
        <v>360</v>
      </c>
      <c r="D253" s="37" t="s">
        <v>242</v>
      </c>
      <c r="E253" s="38">
        <v>10</v>
      </c>
      <c r="F253" s="47"/>
      <c r="G253" s="47"/>
      <c r="H253" s="47"/>
      <c r="I253" s="47"/>
      <c r="J253" s="47"/>
      <c r="K253" s="47"/>
      <c r="L253" s="47"/>
      <c r="M253" s="47"/>
    </row>
    <row r="254" spans="1:13" s="17" customFormat="1" ht="14.25">
      <c r="A254" s="24">
        <v>245</v>
      </c>
      <c r="B254" s="35" t="s">
        <v>361</v>
      </c>
      <c r="C254" s="36" t="s">
        <v>362</v>
      </c>
      <c r="D254" s="37" t="s">
        <v>242</v>
      </c>
      <c r="E254" s="38">
        <v>165</v>
      </c>
      <c r="F254" s="47"/>
      <c r="G254" s="47"/>
      <c r="H254" s="47"/>
      <c r="I254" s="47"/>
      <c r="J254" s="47"/>
      <c r="K254" s="47"/>
      <c r="L254" s="47"/>
      <c r="M254" s="47"/>
    </row>
    <row r="255" spans="1:13" s="17" customFormat="1" ht="14.25">
      <c r="A255" s="24">
        <v>246</v>
      </c>
      <c r="B255" s="35" t="s">
        <v>361</v>
      </c>
      <c r="C255" s="36" t="s">
        <v>363</v>
      </c>
      <c r="D255" s="37" t="s">
        <v>242</v>
      </c>
      <c r="E255" s="38">
        <v>10</v>
      </c>
      <c r="F255" s="47"/>
      <c r="G255" s="47"/>
      <c r="H255" s="47"/>
      <c r="I255" s="47"/>
      <c r="J255" s="47"/>
      <c r="K255" s="47"/>
      <c r="L255" s="47"/>
      <c r="M255" s="47"/>
    </row>
    <row r="256" spans="1:13" s="17" customFormat="1" ht="14.25">
      <c r="A256" s="24">
        <v>247</v>
      </c>
      <c r="B256" s="35" t="s">
        <v>364</v>
      </c>
      <c r="C256" s="36" t="s">
        <v>365</v>
      </c>
      <c r="D256" s="37" t="s">
        <v>242</v>
      </c>
      <c r="E256" s="38">
        <f>20+155</f>
        <v>175</v>
      </c>
      <c r="F256" s="47"/>
      <c r="G256" s="47"/>
      <c r="H256" s="47"/>
      <c r="I256" s="47"/>
      <c r="J256" s="47"/>
      <c r="K256" s="47"/>
      <c r="L256" s="47"/>
      <c r="M256" s="47"/>
    </row>
    <row r="257" spans="1:13" s="17" customFormat="1" ht="14.25">
      <c r="A257" s="24">
        <v>248</v>
      </c>
      <c r="B257" s="35" t="s">
        <v>366</v>
      </c>
      <c r="C257" s="36" t="s">
        <v>367</v>
      </c>
      <c r="D257" s="37" t="s">
        <v>242</v>
      </c>
      <c r="E257" s="38">
        <v>190</v>
      </c>
      <c r="F257" s="47"/>
      <c r="G257" s="47"/>
      <c r="H257" s="47"/>
      <c r="I257" s="47"/>
      <c r="J257" s="47"/>
      <c r="K257" s="47"/>
      <c r="L257" s="47"/>
      <c r="M257" s="47"/>
    </row>
    <row r="258" spans="1:13" s="17" customFormat="1" ht="14.25">
      <c r="A258" s="24">
        <v>249</v>
      </c>
      <c r="B258" s="35" t="s">
        <v>359</v>
      </c>
      <c r="C258" s="36" t="s">
        <v>368</v>
      </c>
      <c r="D258" s="37" t="s">
        <v>242</v>
      </c>
      <c r="E258" s="38">
        <v>12</v>
      </c>
      <c r="F258" s="47"/>
      <c r="G258" s="47"/>
      <c r="H258" s="47"/>
      <c r="I258" s="47"/>
      <c r="J258" s="47"/>
      <c r="K258" s="47"/>
      <c r="L258" s="47"/>
      <c r="M258" s="47"/>
    </row>
    <row r="259" spans="1:13" s="17" customFormat="1" ht="14.25">
      <c r="A259" s="24">
        <v>250</v>
      </c>
      <c r="B259" s="35" t="s">
        <v>369</v>
      </c>
      <c r="C259" s="36" t="s">
        <v>370</v>
      </c>
      <c r="D259" s="37" t="s">
        <v>242</v>
      </c>
      <c r="E259" s="38">
        <v>173</v>
      </c>
      <c r="F259" s="47"/>
      <c r="G259" s="47"/>
      <c r="H259" s="47"/>
      <c r="I259" s="47"/>
      <c r="J259" s="47"/>
      <c r="K259" s="47"/>
      <c r="L259" s="47"/>
      <c r="M259" s="47"/>
    </row>
    <row r="260" spans="1:13" s="17" customFormat="1" ht="27">
      <c r="A260" s="24">
        <v>251</v>
      </c>
      <c r="B260" s="35" t="s">
        <v>371</v>
      </c>
      <c r="C260" s="36" t="s">
        <v>372</v>
      </c>
      <c r="D260" s="37" t="s">
        <v>242</v>
      </c>
      <c r="E260" s="38">
        <v>1</v>
      </c>
      <c r="F260" s="47"/>
      <c r="G260" s="47"/>
      <c r="H260" s="47"/>
      <c r="I260" s="47"/>
      <c r="J260" s="47"/>
      <c r="K260" s="47"/>
      <c r="L260" s="47"/>
      <c r="M260" s="47"/>
    </row>
    <row r="261" spans="1:13" s="17" customFormat="1" ht="27">
      <c r="A261" s="24">
        <v>252</v>
      </c>
      <c r="B261" s="35" t="s">
        <v>371</v>
      </c>
      <c r="C261" s="36" t="s">
        <v>373</v>
      </c>
      <c r="D261" s="37" t="s">
        <v>242</v>
      </c>
      <c r="E261" s="38">
        <v>1</v>
      </c>
      <c r="F261" s="47"/>
      <c r="G261" s="47"/>
      <c r="H261" s="47"/>
      <c r="I261" s="47"/>
      <c r="J261" s="47"/>
      <c r="K261" s="47"/>
      <c r="L261" s="47"/>
      <c r="M261" s="47"/>
    </row>
    <row r="262" spans="1:13" s="17" customFormat="1" ht="27">
      <c r="A262" s="24">
        <v>253</v>
      </c>
      <c r="B262" s="35" t="s">
        <v>371</v>
      </c>
      <c r="C262" s="36" t="s">
        <v>374</v>
      </c>
      <c r="D262" s="37" t="s">
        <v>242</v>
      </c>
      <c r="E262" s="38">
        <v>1</v>
      </c>
      <c r="F262" s="47"/>
      <c r="G262" s="47"/>
      <c r="H262" s="47"/>
      <c r="I262" s="47"/>
      <c r="J262" s="47"/>
      <c r="K262" s="47"/>
      <c r="L262" s="47"/>
      <c r="M262" s="47"/>
    </row>
    <row r="263" spans="1:13" s="17" customFormat="1" ht="40.5">
      <c r="A263" s="24">
        <v>254</v>
      </c>
      <c r="B263" s="35" t="s">
        <v>375</v>
      </c>
      <c r="C263" s="36" t="s">
        <v>376</v>
      </c>
      <c r="D263" s="37" t="s">
        <v>49</v>
      </c>
      <c r="E263" s="38">
        <v>684.15</v>
      </c>
      <c r="F263" s="47"/>
      <c r="G263" s="47"/>
      <c r="H263" s="47"/>
      <c r="I263" s="47"/>
      <c r="J263" s="47"/>
      <c r="K263" s="47"/>
      <c r="L263" s="47"/>
      <c r="M263" s="47"/>
    </row>
    <row r="264" spans="1:13" s="17" customFormat="1" ht="27">
      <c r="A264" s="24">
        <v>255</v>
      </c>
      <c r="B264" s="35" t="s">
        <v>357</v>
      </c>
      <c r="C264" s="36" t="s">
        <v>358</v>
      </c>
      <c r="D264" s="37" t="s">
        <v>278</v>
      </c>
      <c r="E264" s="38">
        <v>794.5</v>
      </c>
      <c r="F264" s="47"/>
      <c r="G264" s="47"/>
      <c r="H264" s="47"/>
      <c r="I264" s="47"/>
      <c r="J264" s="47"/>
      <c r="K264" s="47"/>
      <c r="L264" s="47"/>
      <c r="M264" s="47"/>
    </row>
    <row r="265" spans="1:13" s="17" customFormat="1" ht="40.5">
      <c r="A265" s="24">
        <v>256</v>
      </c>
      <c r="B265" s="35" t="s">
        <v>333</v>
      </c>
      <c r="C265" s="36" t="s">
        <v>334</v>
      </c>
      <c r="D265" s="37" t="s">
        <v>49</v>
      </c>
      <c r="E265" s="38">
        <v>464.05</v>
      </c>
      <c r="F265" s="47"/>
      <c r="G265" s="47"/>
      <c r="H265" s="47"/>
      <c r="I265" s="47"/>
      <c r="J265" s="47"/>
      <c r="K265" s="47"/>
      <c r="L265" s="47"/>
      <c r="M265" s="47"/>
    </row>
    <row r="266" spans="1:13" s="17" customFormat="1" ht="40.5">
      <c r="A266" s="24">
        <v>257</v>
      </c>
      <c r="B266" s="35" t="s">
        <v>333</v>
      </c>
      <c r="C266" s="36" t="s">
        <v>335</v>
      </c>
      <c r="D266" s="37" t="s">
        <v>49</v>
      </c>
      <c r="E266" s="38">
        <v>15.474</v>
      </c>
      <c r="F266" s="47"/>
      <c r="G266" s="47"/>
      <c r="H266" s="47"/>
      <c r="I266" s="47"/>
      <c r="J266" s="47"/>
      <c r="K266" s="47"/>
      <c r="L266" s="47"/>
      <c r="M266" s="47"/>
    </row>
    <row r="267" spans="1:13" s="17" customFormat="1" ht="40.5">
      <c r="A267" s="24">
        <v>258</v>
      </c>
      <c r="B267" s="35" t="s">
        <v>333</v>
      </c>
      <c r="C267" s="36" t="s">
        <v>377</v>
      </c>
      <c r="D267" s="37" t="s">
        <v>49</v>
      </c>
      <c r="E267" s="38">
        <v>3194.0650000000001</v>
      </c>
      <c r="F267" s="47"/>
      <c r="G267" s="47"/>
      <c r="H267" s="47"/>
      <c r="I267" s="47"/>
      <c r="J267" s="47"/>
      <c r="K267" s="47"/>
      <c r="L267" s="47"/>
      <c r="M267" s="47"/>
    </row>
    <row r="268" spans="1:13" s="17" customFormat="1" ht="14.25">
      <c r="A268" s="24">
        <v>259</v>
      </c>
      <c r="B268" s="35" t="s">
        <v>378</v>
      </c>
      <c r="C268" s="36" t="s">
        <v>379</v>
      </c>
      <c r="D268" s="37" t="s">
        <v>49</v>
      </c>
      <c r="E268" s="38">
        <f>3338.265+3489.812</f>
        <v>6828.0769999999993</v>
      </c>
      <c r="F268" s="47"/>
      <c r="G268" s="47"/>
      <c r="H268" s="47"/>
      <c r="I268" s="47"/>
      <c r="J268" s="47"/>
      <c r="K268" s="47"/>
      <c r="L268" s="47"/>
      <c r="M268" s="47"/>
    </row>
    <row r="269" spans="1:13" s="18" customFormat="1" ht="14.25">
      <c r="A269" s="27"/>
      <c r="B269" s="33"/>
      <c r="C269" s="34" t="s">
        <v>380</v>
      </c>
      <c r="D269" s="30"/>
      <c r="E269" s="31"/>
      <c r="F269" s="48"/>
      <c r="G269" s="48"/>
      <c r="H269" s="48"/>
      <c r="I269" s="48"/>
      <c r="J269" s="48"/>
      <c r="K269" s="48"/>
      <c r="L269" s="48"/>
      <c r="M269" s="48"/>
    </row>
    <row r="270" spans="1:13" s="17" customFormat="1" ht="14.25">
      <c r="A270" s="24">
        <v>260</v>
      </c>
      <c r="B270" s="35" t="s">
        <v>381</v>
      </c>
      <c r="C270" s="36" t="s">
        <v>382</v>
      </c>
      <c r="D270" s="37" t="s">
        <v>242</v>
      </c>
      <c r="E270" s="38">
        <v>192</v>
      </c>
      <c r="F270" s="47"/>
      <c r="G270" s="47"/>
      <c r="H270" s="47"/>
      <c r="I270" s="47"/>
      <c r="J270" s="47"/>
      <c r="K270" s="47"/>
      <c r="L270" s="47"/>
      <c r="M270" s="47"/>
    </row>
    <row r="271" spans="1:13" s="17" customFormat="1" ht="14.25">
      <c r="A271" s="24">
        <v>261</v>
      </c>
      <c r="B271" s="35" t="s">
        <v>291</v>
      </c>
      <c r="C271" s="36" t="s">
        <v>383</v>
      </c>
      <c r="D271" s="37" t="s">
        <v>242</v>
      </c>
      <c r="E271" s="38">
        <v>18</v>
      </c>
      <c r="F271" s="47"/>
      <c r="G271" s="47"/>
      <c r="H271" s="47"/>
      <c r="I271" s="47"/>
      <c r="J271" s="47"/>
      <c r="K271" s="47"/>
      <c r="L271" s="47"/>
      <c r="M271" s="47"/>
    </row>
    <row r="272" spans="1:13" s="17" customFormat="1" ht="27">
      <c r="A272" s="24">
        <v>262</v>
      </c>
      <c r="B272" s="35" t="s">
        <v>384</v>
      </c>
      <c r="C272" s="36" t="s">
        <v>385</v>
      </c>
      <c r="D272" s="37" t="s">
        <v>242</v>
      </c>
      <c r="E272" s="38">
        <v>156</v>
      </c>
      <c r="F272" s="47"/>
      <c r="G272" s="47"/>
      <c r="H272" s="47"/>
      <c r="I272" s="47"/>
      <c r="J272" s="47"/>
      <c r="K272" s="47"/>
      <c r="L272" s="47"/>
      <c r="M272" s="47"/>
    </row>
    <row r="273" spans="1:13" s="17" customFormat="1" ht="14.25">
      <c r="A273" s="24">
        <v>263</v>
      </c>
      <c r="B273" s="35" t="s">
        <v>291</v>
      </c>
      <c r="C273" s="36" t="s">
        <v>386</v>
      </c>
      <c r="D273" s="37" t="s">
        <v>242</v>
      </c>
      <c r="E273" s="38">
        <v>660</v>
      </c>
      <c r="F273" s="47"/>
      <c r="G273" s="47"/>
      <c r="H273" s="47"/>
      <c r="I273" s="47"/>
      <c r="J273" s="47"/>
      <c r="K273" s="47"/>
      <c r="L273" s="47"/>
      <c r="M273" s="47"/>
    </row>
    <row r="274" spans="1:13" s="17" customFormat="1" ht="14.25">
      <c r="A274" s="24">
        <v>264</v>
      </c>
      <c r="B274" s="35" t="s">
        <v>291</v>
      </c>
      <c r="C274" s="36" t="s">
        <v>387</v>
      </c>
      <c r="D274" s="37" t="s">
        <v>242</v>
      </c>
      <c r="E274" s="38">
        <v>750</v>
      </c>
      <c r="F274" s="47"/>
      <c r="G274" s="47"/>
      <c r="H274" s="47"/>
      <c r="I274" s="47"/>
      <c r="J274" s="47"/>
      <c r="K274" s="47"/>
      <c r="L274" s="47"/>
      <c r="M274" s="47"/>
    </row>
    <row r="275" spans="1:13" s="17" customFormat="1" ht="14.25">
      <c r="A275" s="24">
        <v>265</v>
      </c>
      <c r="B275" s="35" t="s">
        <v>317</v>
      </c>
      <c r="C275" s="36" t="s">
        <v>388</v>
      </c>
      <c r="D275" s="37" t="s">
        <v>242</v>
      </c>
      <c r="E275" s="38">
        <v>1</v>
      </c>
      <c r="F275" s="47"/>
      <c r="G275" s="47"/>
      <c r="H275" s="47"/>
      <c r="I275" s="47"/>
      <c r="J275" s="47"/>
      <c r="K275" s="47"/>
      <c r="L275" s="47"/>
      <c r="M275" s="47"/>
    </row>
    <row r="276" spans="1:13" s="19" customFormat="1" ht="27">
      <c r="A276" s="24">
        <v>266</v>
      </c>
      <c r="B276" s="35" t="s">
        <v>389</v>
      </c>
      <c r="C276" s="36" t="s">
        <v>390</v>
      </c>
      <c r="D276" s="37" t="s">
        <v>391</v>
      </c>
      <c r="E276" s="38">
        <v>9</v>
      </c>
      <c r="F276" s="44"/>
      <c r="G276" s="45"/>
      <c r="H276" s="45"/>
      <c r="I276" s="45"/>
      <c r="J276" s="45"/>
      <c r="K276" s="45"/>
      <c r="L276" s="45"/>
      <c r="M276" s="45"/>
    </row>
    <row r="277" spans="1:13" s="19" customFormat="1" ht="27">
      <c r="A277" s="24">
        <v>267</v>
      </c>
      <c r="B277" s="35" t="s">
        <v>389</v>
      </c>
      <c r="C277" s="36" t="s">
        <v>392</v>
      </c>
      <c r="D277" s="37" t="s">
        <v>391</v>
      </c>
      <c r="E277" s="38">
        <v>163</v>
      </c>
      <c r="F277" s="44"/>
      <c r="G277" s="45"/>
      <c r="H277" s="45"/>
      <c r="I277" s="45"/>
      <c r="J277" s="45"/>
      <c r="K277" s="45"/>
      <c r="L277" s="45"/>
      <c r="M277" s="45"/>
    </row>
    <row r="278" spans="1:13" s="19" customFormat="1" ht="27">
      <c r="A278" s="24">
        <v>268</v>
      </c>
      <c r="B278" s="35" t="s">
        <v>389</v>
      </c>
      <c r="C278" s="36" t="s">
        <v>393</v>
      </c>
      <c r="D278" s="37" t="s">
        <v>391</v>
      </c>
      <c r="E278" s="38">
        <v>181</v>
      </c>
      <c r="F278" s="44"/>
      <c r="G278" s="45"/>
      <c r="H278" s="45"/>
      <c r="I278" s="45"/>
      <c r="J278" s="45"/>
      <c r="K278" s="45"/>
      <c r="L278" s="45"/>
      <c r="M278" s="45"/>
    </row>
    <row r="279" spans="1:13" ht="40.5">
      <c r="A279" s="24">
        <v>269</v>
      </c>
      <c r="B279" s="35" t="s">
        <v>394</v>
      </c>
      <c r="C279" s="36" t="s">
        <v>395</v>
      </c>
      <c r="D279" s="37" t="s">
        <v>396</v>
      </c>
      <c r="E279" s="38">
        <v>27</v>
      </c>
      <c r="F279" s="44" t="s">
        <v>453</v>
      </c>
      <c r="G279" s="39"/>
      <c r="H279" s="39"/>
      <c r="I279" s="39"/>
      <c r="J279" s="39"/>
      <c r="K279" s="39"/>
      <c r="L279" s="39"/>
      <c r="M279" s="39"/>
    </row>
    <row r="280" spans="1:13" ht="27">
      <c r="A280" s="24">
        <v>270</v>
      </c>
      <c r="B280" s="35" t="s">
        <v>394</v>
      </c>
      <c r="C280" s="36" t="s">
        <v>397</v>
      </c>
      <c r="D280" s="37" t="s">
        <v>396</v>
      </c>
      <c r="E280" s="38">
        <v>6</v>
      </c>
      <c r="F280" s="44" t="s">
        <v>452</v>
      </c>
      <c r="G280" s="39"/>
      <c r="H280" s="39"/>
      <c r="I280" s="39"/>
      <c r="J280" s="39"/>
      <c r="K280" s="39"/>
      <c r="L280" s="39"/>
      <c r="M280" s="39"/>
    </row>
    <row r="281" spans="1:13" ht="27">
      <c r="A281" s="24">
        <v>271</v>
      </c>
      <c r="B281" s="35" t="s">
        <v>398</v>
      </c>
      <c r="C281" s="36" t="s">
        <v>399</v>
      </c>
      <c r="D281" s="37" t="s">
        <v>396</v>
      </c>
      <c r="E281" s="38">
        <v>13</v>
      </c>
      <c r="F281" s="44" t="s">
        <v>454</v>
      </c>
      <c r="G281" s="39"/>
      <c r="H281" s="39"/>
      <c r="I281" s="39"/>
      <c r="J281" s="39"/>
      <c r="K281" s="39"/>
      <c r="L281" s="39"/>
      <c r="M281" s="39"/>
    </row>
    <row r="282" spans="1:13" ht="27">
      <c r="A282" s="24">
        <v>272</v>
      </c>
      <c r="B282" s="35" t="s">
        <v>400</v>
      </c>
      <c r="C282" s="36" t="s">
        <v>401</v>
      </c>
      <c r="D282" s="37" t="s">
        <v>396</v>
      </c>
      <c r="E282" s="38">
        <v>6</v>
      </c>
      <c r="F282" s="44" t="s">
        <v>455</v>
      </c>
      <c r="G282" s="39"/>
      <c r="H282" s="39"/>
      <c r="I282" s="39"/>
      <c r="J282" s="39"/>
      <c r="K282" s="39"/>
      <c r="L282" s="39"/>
      <c r="M282" s="39"/>
    </row>
    <row r="283" spans="1:13" ht="27">
      <c r="A283" s="24">
        <v>273</v>
      </c>
      <c r="B283" s="35" t="s">
        <v>400</v>
      </c>
      <c r="C283" s="36" t="s">
        <v>402</v>
      </c>
      <c r="D283" s="37" t="s">
        <v>396</v>
      </c>
      <c r="E283" s="38">
        <v>3</v>
      </c>
      <c r="F283" s="44" t="s">
        <v>455</v>
      </c>
      <c r="G283" s="39"/>
      <c r="H283" s="39"/>
      <c r="I283" s="39"/>
      <c r="J283" s="39"/>
      <c r="K283" s="39"/>
      <c r="L283" s="39"/>
      <c r="M283" s="39"/>
    </row>
    <row r="284" spans="1:13" ht="27">
      <c r="A284" s="24">
        <v>274</v>
      </c>
      <c r="B284" s="35" t="s">
        <v>394</v>
      </c>
      <c r="C284" s="36" t="s">
        <v>403</v>
      </c>
      <c r="D284" s="37" t="s">
        <v>396</v>
      </c>
      <c r="E284" s="38">
        <v>4</v>
      </c>
      <c r="F284" s="44" t="s">
        <v>452</v>
      </c>
      <c r="G284" s="39"/>
      <c r="H284" s="39"/>
      <c r="I284" s="39"/>
      <c r="J284" s="39"/>
      <c r="K284" s="39"/>
      <c r="L284" s="39"/>
      <c r="M284" s="39"/>
    </row>
    <row r="285" spans="1:13" ht="40.5">
      <c r="A285" s="24">
        <v>275</v>
      </c>
      <c r="B285" s="35" t="s">
        <v>394</v>
      </c>
      <c r="C285" s="36" t="s">
        <v>404</v>
      </c>
      <c r="D285" s="37" t="s">
        <v>396</v>
      </c>
      <c r="E285" s="38">
        <v>2</v>
      </c>
      <c r="F285" s="44" t="s">
        <v>453</v>
      </c>
      <c r="G285" s="39"/>
      <c r="H285" s="39"/>
      <c r="I285" s="39"/>
      <c r="J285" s="39"/>
      <c r="K285" s="39"/>
      <c r="L285" s="39"/>
      <c r="M285" s="39"/>
    </row>
    <row r="286" spans="1:13" ht="27">
      <c r="A286" s="24">
        <v>276</v>
      </c>
      <c r="B286" s="35" t="s">
        <v>400</v>
      </c>
      <c r="C286" s="36" t="s">
        <v>405</v>
      </c>
      <c r="D286" s="37" t="s">
        <v>396</v>
      </c>
      <c r="E286" s="38">
        <v>5</v>
      </c>
      <c r="F286" s="44" t="s">
        <v>456</v>
      </c>
      <c r="G286" s="39"/>
      <c r="H286" s="39"/>
      <c r="I286" s="39"/>
      <c r="J286" s="39"/>
      <c r="K286" s="39"/>
      <c r="L286" s="39"/>
      <c r="M286" s="39"/>
    </row>
    <row r="287" spans="1:13" s="19" customFormat="1" ht="27">
      <c r="A287" s="24">
        <v>277</v>
      </c>
      <c r="B287" s="35" t="s">
        <v>400</v>
      </c>
      <c r="C287" s="36" t="s">
        <v>406</v>
      </c>
      <c r="D287" s="37" t="s">
        <v>396</v>
      </c>
      <c r="E287" s="38">
        <v>2</v>
      </c>
      <c r="F287" s="44" t="s">
        <v>456</v>
      </c>
      <c r="G287" s="45"/>
      <c r="H287" s="45"/>
      <c r="I287" s="45"/>
      <c r="J287" s="45"/>
      <c r="K287" s="45"/>
      <c r="L287" s="45"/>
      <c r="M287" s="45"/>
    </row>
    <row r="288" spans="1:13" s="19" customFormat="1" ht="27">
      <c r="A288" s="24">
        <v>278</v>
      </c>
      <c r="B288" s="35" t="s">
        <v>400</v>
      </c>
      <c r="C288" s="36" t="s">
        <v>407</v>
      </c>
      <c r="D288" s="37" t="s">
        <v>396</v>
      </c>
      <c r="E288" s="38">
        <v>18</v>
      </c>
      <c r="F288" s="44" t="s">
        <v>455</v>
      </c>
      <c r="G288" s="45"/>
      <c r="H288" s="45"/>
      <c r="I288" s="45"/>
      <c r="J288" s="45"/>
      <c r="K288" s="45"/>
      <c r="L288" s="45"/>
      <c r="M288" s="45"/>
    </row>
    <row r="289" spans="1:13" s="19" customFormat="1" ht="27">
      <c r="A289" s="24">
        <v>279</v>
      </c>
      <c r="B289" s="35" t="s">
        <v>400</v>
      </c>
      <c r="C289" s="36" t="s">
        <v>408</v>
      </c>
      <c r="D289" s="37" t="s">
        <v>396</v>
      </c>
      <c r="E289" s="38">
        <v>156</v>
      </c>
      <c r="F289" s="44" t="s">
        <v>455</v>
      </c>
      <c r="G289" s="45"/>
      <c r="H289" s="45"/>
      <c r="I289" s="45"/>
      <c r="J289" s="45"/>
      <c r="K289" s="45"/>
      <c r="L289" s="45"/>
      <c r="M289" s="45"/>
    </row>
    <row r="290" spans="1:13" s="19" customFormat="1" ht="27">
      <c r="A290" s="24">
        <v>280</v>
      </c>
      <c r="B290" s="35" t="s">
        <v>394</v>
      </c>
      <c r="C290" s="36" t="s">
        <v>409</v>
      </c>
      <c r="D290" s="37" t="s">
        <v>396</v>
      </c>
      <c r="E290" s="38">
        <v>2</v>
      </c>
      <c r="F290" s="44" t="s">
        <v>452</v>
      </c>
      <c r="G290" s="45"/>
      <c r="H290" s="45"/>
      <c r="I290" s="45"/>
      <c r="J290" s="45"/>
      <c r="K290" s="45"/>
      <c r="L290" s="45"/>
      <c r="M290" s="45"/>
    </row>
    <row r="291" spans="1:13" s="19" customFormat="1" ht="27">
      <c r="A291" s="24">
        <v>281</v>
      </c>
      <c r="B291" s="35" t="s">
        <v>394</v>
      </c>
      <c r="C291" s="36" t="s">
        <v>410</v>
      </c>
      <c r="D291" s="37" t="s">
        <v>396</v>
      </c>
      <c r="E291" s="38">
        <v>18</v>
      </c>
      <c r="F291" s="44" t="s">
        <v>452</v>
      </c>
      <c r="G291" s="45"/>
      <c r="H291" s="45"/>
      <c r="I291" s="45"/>
      <c r="J291" s="45"/>
      <c r="K291" s="45"/>
      <c r="L291" s="45"/>
      <c r="M291" s="45"/>
    </row>
    <row r="292" spans="1:13" s="19" customFormat="1" ht="27">
      <c r="A292" s="24">
        <v>282</v>
      </c>
      <c r="B292" s="35" t="s">
        <v>394</v>
      </c>
      <c r="C292" s="36" t="s">
        <v>411</v>
      </c>
      <c r="D292" s="37" t="s">
        <v>396</v>
      </c>
      <c r="E292" s="38">
        <v>156</v>
      </c>
      <c r="F292" s="44" t="s">
        <v>452</v>
      </c>
      <c r="G292" s="45"/>
      <c r="H292" s="45"/>
      <c r="I292" s="45"/>
      <c r="J292" s="45"/>
      <c r="K292" s="45"/>
      <c r="L292" s="45"/>
      <c r="M292" s="45"/>
    </row>
    <row r="293" spans="1:13" s="19" customFormat="1" ht="27">
      <c r="A293" s="24">
        <v>283</v>
      </c>
      <c r="B293" s="35" t="s">
        <v>412</v>
      </c>
      <c r="C293" s="36" t="s">
        <v>413</v>
      </c>
      <c r="D293" s="37" t="s">
        <v>396</v>
      </c>
      <c r="E293" s="38">
        <v>9</v>
      </c>
      <c r="F293" s="44"/>
      <c r="G293" s="45"/>
      <c r="H293" s="45"/>
      <c r="I293" s="45"/>
      <c r="J293" s="45"/>
      <c r="K293" s="45"/>
      <c r="L293" s="45"/>
      <c r="M293" s="45"/>
    </row>
    <row r="294" spans="1:13" s="19" customFormat="1" ht="27">
      <c r="A294" s="24">
        <v>284</v>
      </c>
      <c r="B294" s="35" t="s">
        <v>412</v>
      </c>
      <c r="C294" s="36" t="s">
        <v>414</v>
      </c>
      <c r="D294" s="37" t="s">
        <v>396</v>
      </c>
      <c r="E294" s="38">
        <v>156</v>
      </c>
      <c r="F294" s="44"/>
      <c r="G294" s="45"/>
      <c r="H294" s="45"/>
      <c r="I294" s="45"/>
      <c r="J294" s="45"/>
      <c r="K294" s="45"/>
      <c r="L294" s="45"/>
      <c r="M294" s="45"/>
    </row>
    <row r="295" spans="1:13" s="19" customFormat="1" ht="27">
      <c r="A295" s="24">
        <v>285</v>
      </c>
      <c r="B295" s="35" t="s">
        <v>415</v>
      </c>
      <c r="C295" s="36" t="s">
        <v>416</v>
      </c>
      <c r="D295" s="37" t="s">
        <v>396</v>
      </c>
      <c r="E295" s="38">
        <v>3</v>
      </c>
      <c r="F295" s="44"/>
      <c r="G295" s="45"/>
      <c r="H295" s="45"/>
      <c r="I295" s="45"/>
      <c r="J295" s="45"/>
      <c r="K295" s="45"/>
      <c r="L295" s="45"/>
      <c r="M295" s="45"/>
    </row>
    <row r="296" spans="1:13" s="19" customFormat="1" ht="27">
      <c r="A296" s="24">
        <v>286</v>
      </c>
      <c r="B296" s="35" t="s">
        <v>417</v>
      </c>
      <c r="C296" s="36" t="s">
        <v>418</v>
      </c>
      <c r="D296" s="37" t="s">
        <v>242</v>
      </c>
      <c r="E296" s="38">
        <v>398</v>
      </c>
      <c r="F296" s="44"/>
      <c r="G296" s="45"/>
      <c r="H296" s="45"/>
      <c r="I296" s="45"/>
      <c r="J296" s="45"/>
      <c r="K296" s="45"/>
      <c r="L296" s="45"/>
      <c r="M296" s="45"/>
    </row>
    <row r="297" spans="1:13" s="19" customFormat="1" ht="27">
      <c r="A297" s="24">
        <v>287</v>
      </c>
      <c r="B297" s="35" t="s">
        <v>384</v>
      </c>
      <c r="C297" s="36" t="s">
        <v>419</v>
      </c>
      <c r="D297" s="37" t="s">
        <v>396</v>
      </c>
      <c r="E297" s="38">
        <v>7</v>
      </c>
      <c r="F297" s="44"/>
      <c r="G297" s="45"/>
      <c r="H297" s="45"/>
      <c r="I297" s="45"/>
      <c r="J297" s="45"/>
      <c r="K297" s="45"/>
      <c r="L297" s="45"/>
      <c r="M297" s="45"/>
    </row>
    <row r="298" spans="1:13" s="19" customFormat="1" ht="27">
      <c r="A298" s="24">
        <v>288</v>
      </c>
      <c r="B298" s="35" t="s">
        <v>400</v>
      </c>
      <c r="C298" s="36" t="s">
        <v>420</v>
      </c>
      <c r="D298" s="37" t="s">
        <v>396</v>
      </c>
      <c r="E298" s="38">
        <v>6</v>
      </c>
      <c r="F298" s="44" t="s">
        <v>455</v>
      </c>
      <c r="G298" s="45"/>
      <c r="H298" s="45"/>
      <c r="I298" s="45"/>
      <c r="J298" s="45"/>
      <c r="K298" s="45"/>
      <c r="L298" s="45"/>
      <c r="M298" s="45"/>
    </row>
    <row r="299" spans="1:13" s="19" customFormat="1" ht="27">
      <c r="A299" s="24">
        <v>289</v>
      </c>
      <c r="B299" s="35" t="s">
        <v>421</v>
      </c>
      <c r="C299" s="36" t="s">
        <v>422</v>
      </c>
      <c r="D299" s="37" t="s">
        <v>396</v>
      </c>
      <c r="E299" s="38">
        <v>2</v>
      </c>
      <c r="F299" s="44" t="s">
        <v>455</v>
      </c>
      <c r="G299" s="45"/>
      <c r="H299" s="45"/>
      <c r="I299" s="45"/>
      <c r="J299" s="45"/>
      <c r="K299" s="45"/>
      <c r="L299" s="45"/>
      <c r="M299" s="45"/>
    </row>
    <row r="300" spans="1:13">
      <c r="A300" s="49"/>
      <c r="B300" s="54" t="s">
        <v>423</v>
      </c>
      <c r="C300" s="55"/>
      <c r="D300" s="55"/>
      <c r="E300" s="55"/>
      <c r="F300" s="55"/>
      <c r="G300" s="55"/>
      <c r="H300" s="55"/>
      <c r="I300" s="55"/>
      <c r="J300" s="55"/>
      <c r="K300" s="55"/>
      <c r="L300" s="56"/>
      <c r="M300" s="38">
        <f>SUM(M5:M299)</f>
        <v>0</v>
      </c>
    </row>
  </sheetData>
  <mergeCells count="11">
    <mergeCell ref="A1:M1"/>
    <mergeCell ref="F2:J2"/>
    <mergeCell ref="B300:L300"/>
    <mergeCell ref="A2:A3"/>
    <mergeCell ref="B2:B3"/>
    <mergeCell ref="C2:C3"/>
    <mergeCell ref="D2:D3"/>
    <mergeCell ref="E2:E3"/>
    <mergeCell ref="K2:K3"/>
    <mergeCell ref="L2:L3"/>
    <mergeCell ref="M2:M3"/>
  </mergeCells>
  <phoneticPr fontId="7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85" fitToHeight="0" orientation="landscape" r:id="rId1"/>
  <headerFooter>
    <oddFooter>&amp;C第 &amp;P 页，共 &amp;N 页</oddFooter>
  </headerFooter>
  <rowBreaks count="1" manualBreakCount="1">
    <brk id="1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装饰工程</vt:lpstr>
      <vt:lpstr>装饰工程!Print_Area</vt:lpstr>
      <vt:lpstr>装饰工程!Print_Titles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邓志</dc:creator>
  <cp:lastModifiedBy>邓志</cp:lastModifiedBy>
  <cp:lastPrinted>2021-11-07T03:53:00Z</cp:lastPrinted>
  <dcterms:created xsi:type="dcterms:W3CDTF">2021-11-05T11:51:00Z</dcterms:created>
  <dcterms:modified xsi:type="dcterms:W3CDTF">2022-01-17T12:18:12Z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5023DA7F30064F4BAB94A96C3612428E</vt:lpwstr>
  </property>
  <property fmtid="{D5CDD505-2E9C-101B-9397-08002B2CF9AE}" pid="4" name="KSOReadingLayout">
    <vt:bool>false</vt:bool>
  </property>
</Properties>
</file>